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00" windowHeight="4335" tabRatio="890" firstSheet="1" activeTab="2"/>
  </bookViews>
  <sheets>
    <sheet name="aylar" sheetId="1" state="hidden" r:id="rId1"/>
    <sheet name="İçindekiler" sheetId="2" r:id="rId2"/>
    <sheet name="BÖLÜM 1.3" sheetId="3" r:id="rId3"/>
    <sheet name="TABLO-1.3.1" sheetId="4" r:id="rId4"/>
    <sheet name="TABLO-1.3.2" sheetId="5" r:id="rId5"/>
    <sheet name="TABLO-1.3.3" sheetId="6" r:id="rId6"/>
    <sheet name="TABLO-1.3.4" sheetId="7" r:id="rId7"/>
    <sheet name="TABLO-1.3.5-1.3.6" sheetId="8" r:id="rId8"/>
    <sheet name="TABLO-1.3.7" sheetId="9" r:id="rId9"/>
    <sheet name="TABLO-1.3.8" sheetId="10" r:id="rId10"/>
    <sheet name="TABLO-1.3.9" sheetId="11" r:id="rId11"/>
    <sheet name="TABLO-1.3.10" sheetId="12" r:id="rId12"/>
    <sheet name="TABLO-1.3.11" sheetId="13" r:id="rId13"/>
    <sheet name="TABLO-1.3.12-TABLO-1.3.13" sheetId="14" r:id="rId14"/>
    <sheet name="TABLO-1.3.14-1.3.15" sheetId="15" r:id="rId15"/>
    <sheet name="TABLO-1.3.16" sheetId="16" r:id="rId16"/>
    <sheet name="TABLO30GRAF" sheetId="17" state="hidden" r:id="rId17"/>
    <sheet name="TABLO-1.3.17-1.3.18" sheetId="18" r:id="rId18"/>
    <sheet name="TABLO-1.3.19-1.3.20" sheetId="19" r:id="rId19"/>
    <sheet name="TABLO-1.3.21-1.3.22" sheetId="20" r:id="rId20"/>
    <sheet name="GRAFİK-1.3.22" sheetId="21" r:id="rId21"/>
    <sheet name="TABLO-1.3.23-1.3.24 " sheetId="22" r:id="rId22"/>
    <sheet name="TABLO-1.3.25-1.3.26" sheetId="23" r:id="rId23"/>
    <sheet name="TABLO-1.3.27-1.3.28" sheetId="24" r:id="rId24"/>
    <sheet name="TABLO-1.3.29" sheetId="25" r:id="rId25"/>
    <sheet name="TABLO-1.3.30" sheetId="26" r:id="rId26"/>
  </sheets>
  <definedNames>
    <definedName name="OLE_LINK1" localSheetId="9">'TABLO-1.3.8'!#REF!</definedName>
    <definedName name="_xlnm.Print_Area" localSheetId="0">'aylar'!$A$1:$J$21</definedName>
    <definedName name="_xlnm.Print_Area" localSheetId="20">'GRAFİK-1.3.22'!$A:$T</definedName>
    <definedName name="_xlnm.Print_Area" localSheetId="3">'TABLO-1.3.1'!$A$1:$AA$108</definedName>
    <definedName name="_xlnm.Print_Area" localSheetId="15">'TABLO-1.3.16'!$A$1:$J$45</definedName>
    <definedName name="_xlnm.Print_Area" localSheetId="17">'TABLO-1.3.17-1.3.18'!$A$1:$G$42</definedName>
    <definedName name="_xlnm.Print_Area" localSheetId="18">'TABLO-1.3.19-1.3.20'!$A$1:$F$21</definedName>
    <definedName name="_xlnm.Print_Area" localSheetId="19">'TABLO-1.3.21-1.3.22'!$A$1:$J$41</definedName>
    <definedName name="_xlnm.Print_Area" localSheetId="21">'TABLO-1.3.23-1.3.24 '!$A$1:$G$29</definedName>
    <definedName name="_xlnm.Print_Area" localSheetId="22">'TABLO-1.3.25-1.3.26'!$A$1:$H$27</definedName>
    <definedName name="_xlnm.Print_Area" localSheetId="23">'TABLO-1.3.27-1.3.28'!$A$1:$Q$37</definedName>
    <definedName name="_xlnm.Print_Area" localSheetId="24">'TABLO-1.3.29'!$A$1:$J$21</definedName>
    <definedName name="_xlnm.Print_Area" localSheetId="25">'TABLO-1.3.30'!$A$1:$J$55</definedName>
    <definedName name="_xlnm.Print_Area" localSheetId="6">'TABLO-1.3.4'!$A$1:$T$95</definedName>
    <definedName name="_xlnm.Print_Area" localSheetId="7">'TABLO-1.3.5-1.3.6'!$A$1:$I$39</definedName>
    <definedName name="_xlnm.Print_Area" localSheetId="10">'TABLO-1.3.9'!$A$1:$E$112</definedName>
  </definedNames>
  <calcPr fullCalcOnLoad="1"/>
</workbook>
</file>

<file path=xl/sharedStrings.xml><?xml version="1.0" encoding="utf-8"?>
<sst xmlns="http://schemas.openxmlformats.org/spreadsheetml/2006/main" count="2226" uniqueCount="1314">
  <si>
    <t>Murder or injury by another person</t>
  </si>
  <si>
    <r>
      <t xml:space="preserve">1.SAAT </t>
    </r>
    <r>
      <rPr>
        <b/>
        <sz val="8"/>
        <rFont val="Arial"/>
        <family val="2"/>
      </rPr>
      <t xml:space="preserve">- </t>
    </r>
    <r>
      <rPr>
        <sz val="8"/>
        <rFont val="Arial"/>
        <family val="2"/>
      </rPr>
      <t>1st Hour</t>
    </r>
  </si>
  <si>
    <r>
      <t xml:space="preserve">2.SAAT </t>
    </r>
    <r>
      <rPr>
        <b/>
        <sz val="8"/>
        <rFont val="Arial"/>
        <family val="2"/>
      </rPr>
      <t xml:space="preserve">- </t>
    </r>
    <r>
      <rPr>
        <sz val="8"/>
        <rFont val="Arial"/>
        <family val="2"/>
      </rPr>
      <t>2 nd Hours</t>
    </r>
  </si>
  <si>
    <r>
      <t xml:space="preserve">3.SAAT </t>
    </r>
    <r>
      <rPr>
        <sz val="9"/>
        <rFont val="Arial"/>
        <family val="2"/>
      </rPr>
      <t>-</t>
    </r>
    <r>
      <rPr>
        <sz val="8"/>
        <rFont val="Arial"/>
        <family val="2"/>
      </rPr>
      <t xml:space="preserve"> 3 th Hours</t>
    </r>
  </si>
  <si>
    <r>
      <t>4.SAAT -</t>
    </r>
    <r>
      <rPr>
        <sz val="8"/>
        <rFont val="Arial"/>
        <family val="2"/>
      </rPr>
      <t>4 th  Hours</t>
    </r>
  </si>
  <si>
    <r>
      <t>5.SAAT -</t>
    </r>
    <r>
      <rPr>
        <sz val="8"/>
        <rFont val="Arial"/>
        <family val="2"/>
      </rPr>
      <t>5 th  Hours</t>
    </r>
  </si>
  <si>
    <r>
      <t>6.SAAT -</t>
    </r>
    <r>
      <rPr>
        <b/>
        <sz val="8"/>
        <rFont val="Arial"/>
        <family val="2"/>
      </rPr>
      <t xml:space="preserve"> </t>
    </r>
    <r>
      <rPr>
        <sz val="8"/>
        <rFont val="Arial"/>
        <family val="2"/>
      </rPr>
      <t>6 th  Hours</t>
    </r>
  </si>
  <si>
    <r>
      <t>7.SAAT -</t>
    </r>
    <r>
      <rPr>
        <sz val="9"/>
        <rFont val="Arial"/>
        <family val="2"/>
      </rPr>
      <t xml:space="preserve"> </t>
    </r>
    <r>
      <rPr>
        <sz val="8"/>
        <rFont val="Arial"/>
        <family val="2"/>
      </rPr>
      <t>7 th  Hours</t>
    </r>
  </si>
  <si>
    <r>
      <t>8.SAAT -</t>
    </r>
    <r>
      <rPr>
        <sz val="9"/>
        <rFont val="Arial"/>
        <family val="2"/>
      </rPr>
      <t xml:space="preserve"> </t>
    </r>
    <r>
      <rPr>
        <sz val="8"/>
        <rFont val="Arial"/>
        <family val="2"/>
      </rPr>
      <t>8 th Hours</t>
    </r>
  </si>
  <si>
    <r>
      <t xml:space="preserve">9.SAAT+ </t>
    </r>
    <r>
      <rPr>
        <sz val="9"/>
        <rFont val="Arial"/>
        <family val="2"/>
      </rPr>
      <t>-</t>
    </r>
    <r>
      <rPr>
        <sz val="8"/>
        <rFont val="Arial"/>
        <family val="2"/>
      </rPr>
      <t xml:space="preserve"> 9 th hours and Over</t>
    </r>
  </si>
  <si>
    <t>Tablo No : 26</t>
  </si>
  <si>
    <t>365+</t>
  </si>
  <si>
    <t>Beklenilen iş kazası sayısı</t>
  </si>
  <si>
    <t>Beklenilen iş kazası sayısı=</t>
  </si>
  <si>
    <t>Genel işkazası hızı=</t>
  </si>
  <si>
    <t>*100</t>
  </si>
  <si>
    <t>Kaydedilen toplam işkazası sayısı</t>
  </si>
  <si>
    <t>Toplam sigortalı sayısı</t>
  </si>
  <si>
    <t>Expected number of employment injury=</t>
  </si>
  <si>
    <t>K</t>
  </si>
  <si>
    <t>E</t>
  </si>
  <si>
    <t>T</t>
  </si>
  <si>
    <t>Standardize iş kazası oranı (%) =</t>
  </si>
  <si>
    <t>General employment injury speed=</t>
  </si>
  <si>
    <t>Superficial travmatise contusions</t>
  </si>
  <si>
    <t>Oxidation products of hydroquinen and benzoquinones</t>
  </si>
  <si>
    <t>Skin cancers and precancerous skin diseases</t>
  </si>
  <si>
    <t>Non-cancer skin diseases (contact dermatidis, exema)</t>
  </si>
  <si>
    <t>Infections contracted in an occupation where there is a particular risk of contamination (pulmonary tuberculosis)</t>
  </si>
  <si>
    <t>Diseases caused by atmospheric compression or decompression (polyneuropathy)</t>
  </si>
  <si>
    <t>Diseases of articulare bursitis resulting from continious local pressure</t>
  </si>
  <si>
    <t>Veter, veter case and periost diseases due to over looding</t>
  </si>
  <si>
    <t>Tearing of vertebal processis due to over forcing</t>
  </si>
  <si>
    <t>Neural paralyses due to continous local pressure</t>
  </si>
  <si>
    <t>(Genel işkazası hızı)*(İncelenen işkolundaki zorunlu  sigortalı sayısı)</t>
  </si>
  <si>
    <t>Expected number of employment injury</t>
  </si>
  <si>
    <t>Total number of employment injury</t>
  </si>
  <si>
    <t>Total number of insured</t>
  </si>
  <si>
    <t>(General employment injury speed) * (N'of insured in the branch of activities)</t>
  </si>
  <si>
    <t>15-17</t>
  </si>
  <si>
    <t>18-24</t>
  </si>
  <si>
    <t>60-64</t>
  </si>
  <si>
    <t>65+</t>
  </si>
  <si>
    <t>Kadın</t>
  </si>
  <si>
    <t>Erkek</t>
  </si>
  <si>
    <t>Toplam</t>
  </si>
  <si>
    <t>Motorlu taşıtın diğer bir vasıtaya, bir cisme veya bir insana çarpması</t>
  </si>
  <si>
    <t>Motorlu taşıta binip inerken meydana gelen kazalar</t>
  </si>
  <si>
    <t>Motorlu taşıtın devrilmesi sonucu yaralanmalar</t>
  </si>
  <si>
    <t>Injury resulting from a vehicle turning upside down</t>
  </si>
  <si>
    <t>Duran bir motorlu taşıt sebebiyle veya üzerinde olan kazalar.</t>
  </si>
  <si>
    <t>Su yolculuğu esnasında olan her türlü kaza ve düşmeler, suya düşme (Makine kazaları dahil)</t>
  </si>
  <si>
    <t>Any kind of falls during ferrying, falls in water (including machines accident)</t>
  </si>
  <si>
    <t>Her türlü uçak kazası sonucu meydana gelen travmalar.</t>
  </si>
  <si>
    <t>HATAY</t>
  </si>
  <si>
    <t>MERSİN</t>
  </si>
  <si>
    <t>Injuries occurring in any kind of plane accident</t>
  </si>
  <si>
    <t>Yukarıda sınıflandırılmayan motorlu veya motorsuz herhangi bir taşıtın sebep olduğu kazalar</t>
  </si>
  <si>
    <t>Other types of accident, not elsewhere classified</t>
  </si>
  <si>
    <t>Kaza neticesi zehirlenmeler (Katı ve sıvı maddelerle, gaz ve buharla)</t>
  </si>
  <si>
    <t>Accidental poisoning by means of solid,watery, gas or vaporous agent</t>
  </si>
  <si>
    <t>Kişilerin yüksek bir yerden (ağaçlar, binalar, yapı iskeleleri, merdivenler makinalar, araçlar)  ve çukur,derin bir yere (hendeklere, kuyulara, kazılara, yerdeki çukurlara) düşmesi</t>
  </si>
  <si>
    <t xml:space="preserve"> Yanıcı maddelerin ateş alması ve patlamasından ileri gelen kazalar</t>
  </si>
  <si>
    <t>Caused by fire and explosion of combustible agent</t>
  </si>
  <si>
    <t>Basınç altındaki bir cismin patlamasından çıkan kazalar</t>
  </si>
  <si>
    <t>Explosion of a vessel under pressure</t>
  </si>
  <si>
    <t xml:space="preserve"> 600- NORMAL SINIRLAR DIŞINDAKİ ISILARA MARUZ KALMAK VEYA TEMAS ETMEK</t>
  </si>
  <si>
    <t>Exposure to heat (atmosphere or environment)</t>
  </si>
  <si>
    <t>Soğuğa maruz kalmak   (iklimsel veya çevresel)</t>
  </si>
  <si>
    <t>Exposure to cold (atmosphere or environment)</t>
  </si>
  <si>
    <t>Sıcak bir maddeden, sıvıdan, gazdan, alevden meydana gelen kazalar</t>
  </si>
  <si>
    <t>Contact with hot substances or objects</t>
  </si>
  <si>
    <t>Soğuk bir maddeden, sıvıdan ve gazdan meydana gelen kazalar</t>
  </si>
  <si>
    <t>Contact with very cold substances or objects</t>
  </si>
  <si>
    <t>Kayan ve çöken (toprak, kaya, taş, kar)</t>
  </si>
  <si>
    <t>Slides and cave-ins (earth, rocks, stones, snow)</t>
  </si>
  <si>
    <t>Çökmeler (binalar, duvarlar, yapı iskeleleri, merdiven, eşya kümeleri vb.)</t>
  </si>
  <si>
    <t>Collapse (buildings, walls, scaffolds, ladders, piles of goods)</t>
  </si>
  <si>
    <t>Taşıma işlemi sırasında taşınan cisimlerin düşmesi sonucu oluşan kazalar</t>
  </si>
  <si>
    <t>Struck by falling objects during handling</t>
  </si>
  <si>
    <t>Başka yerde sınıflandırılmamış, düşen cisimlerin çarpması, devrilmesi</t>
  </si>
  <si>
    <t>Struck by falling objects, not elsewhere classified</t>
  </si>
  <si>
    <t xml:space="preserve"> 800- BİR VEYA BİRDEN FAZLA CİSMİN SIKIŞTIRMASI, EZMESİ,BATMASI, KESMESİ</t>
  </si>
  <si>
    <t>Vücudun veya bir organın iki cisim arasında kalarak sıkışması, ezilmesi.</t>
  </si>
  <si>
    <t>Pressing of the body or members between two objects</t>
  </si>
  <si>
    <t>Bir cismin çarpması neticesinde çöken, devrilen bir cismin altında kalarak yaralanmak</t>
  </si>
  <si>
    <t>Injury due to the striking by any agent or to a collapsed agent</t>
  </si>
  <si>
    <t>Duran cisimlere çarpma (Daha önceki düşmeler sebebiyle çarpışmalar hariç)</t>
  </si>
  <si>
    <t>Striking against stationary objects (except impacts due to a previous fall)</t>
  </si>
  <si>
    <t>Düşen cisimlerin dışında hareket eden cisimlerin çarpması (Uçan kırık ve parçacıklar dahil)</t>
  </si>
  <si>
    <t>Struck by moving objects (including flying fragments and particles) excluding falling objects</t>
  </si>
  <si>
    <t>Sabit bir mekan ile hareket eden cisim arasında sıkışmak</t>
  </si>
  <si>
    <t>Caught between a stationary object and a moving object</t>
  </si>
  <si>
    <t>Hareket eden cisimlerin arasında sıkışmak (Uçan veya düşen cisimler hariç)</t>
  </si>
  <si>
    <t>Caught between moving objects (except flying or falling objects)</t>
  </si>
  <si>
    <t>Kesici ve batıcı bir aletin sebep olduğu kaza.</t>
  </si>
  <si>
    <t>1000- HERHANGİ BİR ŞEKİLDE VÜCUDUN ZORLANMASINDAN İLERİ GELEN İNCİNMELER</t>
  </si>
  <si>
    <t>00</t>
  </si>
  <si>
    <t>Arası</t>
  </si>
  <si>
    <r>
      <t>TOPLAM</t>
    </r>
  </si>
  <si>
    <t xml:space="preserve">  4 - 6</t>
  </si>
  <si>
    <t xml:space="preserve">   7 - 13</t>
  </si>
  <si>
    <t xml:space="preserve">  14 - 20</t>
  </si>
  <si>
    <t xml:space="preserve">   31 - 90</t>
  </si>
  <si>
    <t xml:space="preserve">   21 - 30</t>
  </si>
  <si>
    <t xml:space="preserve">  91 - 183</t>
  </si>
  <si>
    <t xml:space="preserve">  184 - 364</t>
  </si>
  <si>
    <t>Aşırı efor gerektiren cisimleri itmek veya çekmek</t>
  </si>
  <si>
    <t>Overexertion in pushing or pulling objects</t>
  </si>
  <si>
    <t>Aşırı efor gerektiren cisimleri tutmak veya atmak</t>
  </si>
  <si>
    <t>Overexertion in handling or throwing objects</t>
  </si>
  <si>
    <t xml:space="preserve"> 1100-VÜCUDUN DOĞAL BOŞLUKLARINA YABANCI BİR CİSİM KAÇMASI</t>
  </si>
  <si>
    <t>Göze veya vücudun doğal boşluklarına yabancı  cisim kaçması</t>
  </si>
  <si>
    <t>Contamination of the body or the eye with a foreign object</t>
  </si>
  <si>
    <t>2011 YIL SONU İTİB. TOPLAM SÜREKLİ İŞGÖR. DERECE TOPLAMI</t>
  </si>
  <si>
    <r>
      <t xml:space="preserve">2011 YIL SONU İTİB. 
GEÇİCİ İŞGÖR.
 SÜRESİ(GÜN) 
</t>
    </r>
    <r>
      <rPr>
        <sz val="9"/>
        <rFont val="Arial"/>
        <family val="2"/>
      </rPr>
      <t>Dura. of temp. incap.for work (days)</t>
    </r>
  </si>
  <si>
    <t xml:space="preserve"> 1200- HAYVANLARIN ISIRMASI, HAYVAN DARBELERİ, ZEHİRLİ HAYVANLARIN SOKMASI</t>
  </si>
  <si>
    <t>1300- TEDAVİYE BAĞLI KAZALAR VE AŞILAMA KOMPLİKASYONLARI</t>
  </si>
  <si>
    <t xml:space="preserve"> 1400- KAZALARIN SONRADAN MEYDANA ÇIKAN AKIBETLERİ</t>
  </si>
  <si>
    <t>Bir başkası tarafından öldürülme ve yaralanma</t>
  </si>
  <si>
    <t>1700- SAVAŞ, TERÖR VE TOPLUMSAL OLAYLARDAN İLERİ GELEN TRAVMALAR</t>
  </si>
  <si>
    <t>İyonize radyasyon yoğunlaşmasına maruz kalmak</t>
  </si>
  <si>
    <t xml:space="preserve">Exposure to ionising radiations </t>
  </si>
  <si>
    <t>İyonize radyasyon dışında  radyasyona maruz kalmak</t>
  </si>
  <si>
    <t xml:space="preserve">Exposure to radiations other than ionising radiations </t>
  </si>
  <si>
    <t>İş Kazası</t>
  </si>
  <si>
    <t>Meslek Hastalığı</t>
  </si>
  <si>
    <t>Employment Injuries</t>
  </si>
  <si>
    <t xml:space="preserve">         Exposure to or contact with extreme temperatures </t>
  </si>
  <si>
    <t xml:space="preserve">        Stepping on, striking against or struck by objects excluding falling objects </t>
  </si>
  <si>
    <t xml:space="preserve">          Injuries due to challenging  of the body</t>
  </si>
  <si>
    <t xml:space="preserve">         Contamination of the part of body with a foreign object</t>
  </si>
  <si>
    <t xml:space="preserve">           Biting and kicking by animals, by poisonous insect</t>
  </si>
  <si>
    <t xml:space="preserve">           Treatment accident and vaccination complications</t>
  </si>
  <si>
    <t xml:space="preserve">           Late appearance of a problem because of an  earlier accident</t>
  </si>
  <si>
    <t xml:space="preserve">BİTKİSEL VE HAYVANSAL ÜRETİM        </t>
  </si>
  <si>
    <t xml:space="preserve">ORMANCILIK VE TOMRUKÇULUK           </t>
  </si>
  <si>
    <t xml:space="preserve">BALIKÇILIK VE SU ÜRÜNLERİ YETİŞ.    </t>
  </si>
  <si>
    <t xml:space="preserve">KÖMÜR VE LİNYİT ÇIKARTILMASI        </t>
  </si>
  <si>
    <t xml:space="preserve">HAM PETROL VE DOĞALGAZ ÇIKARIMI     </t>
  </si>
  <si>
    <t xml:space="preserve">METAL CEVHERİ MADENCİLİĞİ           </t>
  </si>
  <si>
    <t xml:space="preserve">DİĞER MADENCİLİK VE TAŞ OCAK.  </t>
  </si>
  <si>
    <t xml:space="preserve">MADENCİLİĞİ DESTEKLEYİCİ HİZMET     </t>
  </si>
  <si>
    <t xml:space="preserve">GIDA ÜRÜNLERİ İMALATI               </t>
  </si>
  <si>
    <t xml:space="preserve">İÇECEK İMALATI                      </t>
  </si>
  <si>
    <t xml:space="preserve">TÜTÜN ÜRÜNLERİ İMALATI              </t>
  </si>
  <si>
    <t xml:space="preserve">TEKSTİL ÜRÜNLERİ İMALATI            </t>
  </si>
  <si>
    <t xml:space="preserve">GİYİM EŞYALARI İMALATI              </t>
  </si>
  <si>
    <t xml:space="preserve">DERİ VE İLGİLİ ÜRÜNLER İMALATI      </t>
  </si>
  <si>
    <t xml:space="preserve">AĞAÇ,AĞAÇ ÜRÜNLERİ VE MANTAR ÜR.  </t>
  </si>
  <si>
    <t xml:space="preserve">KAĞIT VE KAĞIT ÜRÜNLERİ İMALATI     </t>
  </si>
  <si>
    <t>KAYITLI MEDYANIN BASILMASI VE ÇOĞ.</t>
  </si>
  <si>
    <t xml:space="preserve">KOK KÖMÜRÜ VE PETROL ÜRÜN. İM. </t>
  </si>
  <si>
    <t xml:space="preserve">KİMYASAL ÜRÜNLERİ İMALATI           </t>
  </si>
  <si>
    <t xml:space="preserve">ECZACILIK VE ECZ.İLİŞKİN MAL.İM.. </t>
  </si>
  <si>
    <t xml:space="preserve">KAUÇUK VE PLASTİK ÜRÜNLER İM.  </t>
  </si>
  <si>
    <t xml:space="preserve">METALİK OLMAYAN ÜRÜNLER İMA.   </t>
  </si>
  <si>
    <t xml:space="preserve">ANA METAL SANAYİ                    </t>
  </si>
  <si>
    <t>FABRİK.METAL ÜRÜN.(MAK.TEC.HAR)</t>
  </si>
  <si>
    <t>BİLGİSAYAR, ELEKRONİK VE OPTİK ÜR.</t>
  </si>
  <si>
    <t xml:space="preserve">ELEKTRİKLİ TECHİZAT İMALATI         </t>
  </si>
  <si>
    <t xml:space="preserve">MAKİNE VE EKİPMAN İMALATI           </t>
  </si>
  <si>
    <t xml:space="preserve">MOTORLU KARA TAŞITI VE RÖMORK İM. </t>
  </si>
  <si>
    <t xml:space="preserve">DİĞER ULAŞIM ARAÇLARI İMALATI       </t>
  </si>
  <si>
    <t xml:space="preserve">MOBİLYA İMALATI                     </t>
  </si>
  <si>
    <t xml:space="preserve">DİĞER İMALATLAR                     </t>
  </si>
  <si>
    <t xml:space="preserve">MAKİNE VE EKİPMAN.KURULUMU VE ON. </t>
  </si>
  <si>
    <t>ELK.GAZ,BUHAR VE HAVA.SİS.ÜRET.DA.</t>
  </si>
  <si>
    <t>SUYUN TOPLANMASI ARITILMASI VE DAĞT.</t>
  </si>
  <si>
    <t xml:space="preserve">KANALİZASYON                        </t>
  </si>
  <si>
    <t xml:space="preserve">ATIK MADDELERİN DEĞERLENDİRİLMESİ   </t>
  </si>
  <si>
    <t xml:space="preserve">İYİLEŞTİRME VE DİĞER ATIK YÖN.HİZ.  </t>
  </si>
  <si>
    <t xml:space="preserve">BİNA İNŞAATI                        </t>
  </si>
  <si>
    <t xml:space="preserve">BİNA DIŞI YAPILARIN İNŞAATI         </t>
  </si>
  <si>
    <t xml:space="preserve">ÖZEL İNŞAAT FAALİYETLERİ            </t>
  </si>
  <si>
    <t>TOPTAN VE PER.TİC.VE MOT.TAŞIT.ON.</t>
  </si>
  <si>
    <t xml:space="preserve">TOPTAN TİC.(MOT.TAŞIT.ONAR.HARİÇ)   </t>
  </si>
  <si>
    <t>PERAKENDE TİC.(MOT.TAŞIT.ONAR.HAR)</t>
  </si>
  <si>
    <t xml:space="preserve">KARA TAŞIMA.VE BORU HATTI TAŞIMA.   </t>
  </si>
  <si>
    <t xml:space="preserve">SU YOLU TAŞIMACILIĞI                </t>
  </si>
  <si>
    <t xml:space="preserve">HAVAYOLU TAŞIMACILIĞI               </t>
  </si>
  <si>
    <t>TAŞIMA.İÇİN DEPOLAMA VE DESTEK.FA.</t>
  </si>
  <si>
    <t xml:space="preserve">POSTA VE KURYE FAALİYETLERİ         </t>
  </si>
  <si>
    <t xml:space="preserve">KONAKLAMA                           </t>
  </si>
  <si>
    <t xml:space="preserve">YİYECEK VE İÇECEK HİZMETİ FAAL.     </t>
  </si>
  <si>
    <t xml:space="preserve">YAYIMCILIK FAALİYETLERİ             </t>
  </si>
  <si>
    <t>SİNEMA FİLMİ VE SES KAYDI YAYIMCILI.</t>
  </si>
  <si>
    <t xml:space="preserve">PROGRAMCILIK VE YAYINCILIK FAAL.    </t>
  </si>
  <si>
    <t xml:space="preserve">TELEKOMİNİKASYON                    </t>
  </si>
  <si>
    <t xml:space="preserve">BİLGİSAYAR PROGRAMLAMA VE DANIŞ.    </t>
  </si>
  <si>
    <t xml:space="preserve">BİLGİ HİZMET FAALİYETLERİ           </t>
  </si>
  <si>
    <t xml:space="preserve">FİNANSAL HİZMET.(SİG.VE EMEK.HAR.) </t>
  </si>
  <si>
    <t>SİGOTA REAS.EMEK.FONL(ZOR.S.G.HARİÇ)</t>
  </si>
  <si>
    <t xml:space="preserve">FİNANS.VE SİG.HİZ.İÇİN YARD.FAAL.   </t>
  </si>
  <si>
    <t xml:space="preserve">GAYRİMENKUL FAALİYETLERİ            </t>
  </si>
  <si>
    <t xml:space="preserve">HUKUKİ VE MUHASEBE FAALİYETLERİ     </t>
  </si>
  <si>
    <t xml:space="preserve">İDARİ DANIŞMANLIK FAALİYETLERİ      </t>
  </si>
  <si>
    <t xml:space="preserve">MİMARLIK VE MÜHENDİSLİK FAALİYETİ   </t>
  </si>
  <si>
    <t xml:space="preserve">BİLİMSEL ARAŞTIRMA VE GELİŞ.FAAL.   </t>
  </si>
  <si>
    <t xml:space="preserve">REKLAMCILIK VE PAZAR ARAŞTIRMASI    </t>
  </si>
  <si>
    <t xml:space="preserve">DİĞER MESLEKİ,BİLİM.VE TEK.FAAL.    </t>
  </si>
  <si>
    <t xml:space="preserve">VETERİNERLİK HİZMETLERİ             </t>
  </si>
  <si>
    <t xml:space="preserve">KİRALAMA VE LEASING FAALİYETLERİ    </t>
  </si>
  <si>
    <t xml:space="preserve">İSTİHDAM FAALİYETLERİ               </t>
  </si>
  <si>
    <t xml:space="preserve">SEYAHAT ACENTESİ,TUR OPER.REZ.HİZ   </t>
  </si>
  <si>
    <t xml:space="preserve">GÜVENLİK VE SORUŞTURMA FAALİYET.    </t>
  </si>
  <si>
    <t xml:space="preserve">BİNA VE ÇEVRE DÜZENLEME FAALİYET.   </t>
  </si>
  <si>
    <t xml:space="preserve">BÜRO YÖNETİMİ,BÜRO DESTEĞİ FAAL.    </t>
  </si>
  <si>
    <t xml:space="preserve">KAMU YÖN.VE SAVUNMA,ZOR.SOS.GÜV.    </t>
  </si>
  <si>
    <t xml:space="preserve">EĞİTİM                              </t>
  </si>
  <si>
    <t xml:space="preserve">İNSAN SAĞLIĞI HİZMETLERİ            </t>
  </si>
  <si>
    <t xml:space="preserve">YATILI BAKIM FAALİYETLERİ           </t>
  </si>
  <si>
    <t xml:space="preserve">SOSYAL HİZMETLER                    </t>
  </si>
  <si>
    <t xml:space="preserve">YARATICI SANATLAR,EĞLENCE FAAL.     </t>
  </si>
  <si>
    <t xml:space="preserve">KÜTÜPHANE,ARŞİV VE MÜZELER          </t>
  </si>
  <si>
    <t xml:space="preserve">KUMAR VE MÜŞTEREK BAHİS FAAL        </t>
  </si>
  <si>
    <t xml:space="preserve">SPOR, EĞLENCE VE DİNLENCE FAAL.     </t>
  </si>
  <si>
    <t xml:space="preserve">ÜYE OLUNAN KURULUŞ FAALİYETLERİ     </t>
  </si>
  <si>
    <t xml:space="preserve">BİLGİSAYAR VE KİŞİSEL EV EŞYA.ONAR. </t>
  </si>
  <si>
    <t xml:space="preserve">DİĞER HİZMET FAALİYETLERİ           </t>
  </si>
  <si>
    <t xml:space="preserve">EV İÇİ ÇALIŞANLARIN FAALİYETLERİ    </t>
  </si>
  <si>
    <t xml:space="preserve">HANEHALKLARI TAR.KENDİ İHT.FAAL.    </t>
  </si>
  <si>
    <t xml:space="preserve">ULUSLARARASI ÖRGÜT VE TEMS.FAAL.    </t>
  </si>
  <si>
    <t>Occupational Diseases</t>
  </si>
  <si>
    <t>Kanun Yapıcılar Ve Üst Düzey Yöneticiler</t>
  </si>
  <si>
    <t>Legislators and senior officials</t>
  </si>
  <si>
    <t>Şirket Müdürleri 1</t>
  </si>
  <si>
    <t>Corporate managers 1</t>
  </si>
  <si>
    <t>İşletmeciler Ve Sorumlu Müdürler 2</t>
  </si>
  <si>
    <t>General managers 2</t>
  </si>
  <si>
    <t>20  PROFESYONEL MESLEK MENSUPLARI</t>
  </si>
  <si>
    <t>Fizik, Matematik Ve Mühendislik Bilimleri İle İlgili Profesyonel Meslek Mensupları</t>
  </si>
  <si>
    <t>Physical, mathematical and engineering science professionals</t>
  </si>
  <si>
    <t>Yaşam Bilimleri Ve Sağlık İle İlgili Profesyonel Meslek Mensupları</t>
  </si>
  <si>
    <t>Life science and health professionals</t>
  </si>
  <si>
    <t>Eğitim Bilimleri İle İlgili Profesyonel Meslek Mensupları</t>
  </si>
  <si>
    <t>Teaching professionals</t>
  </si>
  <si>
    <t>Diğer Profesyonel Meslek Mensupları</t>
  </si>
  <si>
    <t>Other professionals</t>
  </si>
  <si>
    <t>30  YARDIMCI PROFESYONEL MESLEK MENSUPLARI</t>
  </si>
  <si>
    <t>Fizik Ve Mühendislik Bilimleri İle İlgili Yardımcı Profesyonel Meslek Mensupları</t>
  </si>
  <si>
    <t>Physical and engineering science associate professionals</t>
  </si>
  <si>
    <t>Yaşam Bilimleri Ve Sağlık İle İlgili Yardımcı Profesyonel Mes. Mensupları</t>
  </si>
  <si>
    <t>Life science and health associate professionals</t>
  </si>
  <si>
    <t>Eğitim Bilimleri İle İlgili Yardımcı Profesyonel Meslek Mensupları</t>
  </si>
  <si>
    <t>Teaching associate professionals</t>
  </si>
  <si>
    <t>Diğer Yardımcı Profesyonel Meslek Mensupları</t>
  </si>
  <si>
    <t>Other associate professionals</t>
  </si>
  <si>
    <t>40  BÜRO VE MÜŞTERİ HİZMETLERİNDE ÇALIŞAN ELEMANLAR</t>
  </si>
  <si>
    <t>Müşteri Hizmetlerinde Çalışan Elemanlar</t>
  </si>
  <si>
    <t>Customer service clerks</t>
  </si>
  <si>
    <t>50  HİZMET VE SATIŞ ELEMANLARI</t>
  </si>
  <si>
    <t>Kişisel Hizmetler Ve Koruma Hizmetleri Veren Elemanlar</t>
  </si>
  <si>
    <t>Personal and protective services workers</t>
  </si>
  <si>
    <t>Modeller, Satış Elemanları Ve Tanıtım Elemanları</t>
  </si>
  <si>
    <t>Models, salespersons and demonstrators</t>
  </si>
  <si>
    <t>Pazara Yönelik Nitelikli Tarım, Hayvancılık, Avcılık, Ormancılık Ve Su Ürünleri Çalışanları</t>
  </si>
  <si>
    <t>Skilled agricultural and fishery workers</t>
  </si>
  <si>
    <t>Kendi Geçimine Yönelik Tarım, Hayvancılık, Avcılık, Ormancılık Ve Su Ürünleri Çalışanları</t>
  </si>
  <si>
    <t>Subsistence agricultural and fishery workers</t>
  </si>
  <si>
    <t>70  SANATKÂRLAR VE İLGİLİ İŞLERDE ÇALIŞANLAR</t>
  </si>
  <si>
    <t>Maden Çıkarımı Ve İnşaatla İlgili İşlerde Çalışan Sanatkârlar</t>
  </si>
  <si>
    <t>Extraction and building trades workers</t>
  </si>
  <si>
    <t>Metal İşleme Ve Makine İle İlgili İşlerde Çalışan Sanatkârlar</t>
  </si>
  <si>
    <t>Metal, machinery and related trades workers</t>
  </si>
  <si>
    <t>Hassas İşlerde, El Sanatları Ve Basım İle İlgili İşlerde Çalışanlar</t>
  </si>
  <si>
    <t>Precision, handicraft, printing and related trades workers</t>
  </si>
  <si>
    <t>Diğer Sanatkârlar Ve İlgili İşlerde Çalışanlar</t>
  </si>
  <si>
    <t>Other craft and related trades workers</t>
  </si>
  <si>
    <t>80  TESİS VE MAKİNE OPERATÖRLERİ VE MONTAJCILARI</t>
  </si>
  <si>
    <t>Sabit Tesis Operatörleri</t>
  </si>
  <si>
    <t xml:space="preserve"> HATAY</t>
  </si>
  <si>
    <t xml:space="preserve"> MERSİN</t>
  </si>
  <si>
    <t>Stationary-plant and related operators</t>
  </si>
  <si>
    <t>Makine Operatörleri Ve Montajcıları</t>
  </si>
  <si>
    <t>Machine operators and assemblers</t>
  </si>
  <si>
    <t>Sürücüler Ve Hareketli Makinelerin Operatörleri</t>
  </si>
  <si>
    <t>Drivers and mobile-plant operators</t>
  </si>
  <si>
    <t>90  NİTELİK GEREKTİRMEYEN İŞLERDE ÇALIŞANLAR</t>
  </si>
  <si>
    <t xml:space="preserve">     Elementary occupations without specification</t>
  </si>
  <si>
    <t>Satış Ve Hizmetler İle İlgili Nitelik Gerektirmeyen İşlerde Çalışanlar</t>
  </si>
  <si>
    <t>Sales and services elementary occupations</t>
  </si>
  <si>
    <t>Tarım, Hayvancılık, Avcılık, Ormancılık Ve Su Ürünleri Sektörlerindeki Nitelik Gerektirmeyen İşlerde Çalışanlar</t>
  </si>
  <si>
    <t>Agricultural, fishery and related labourers</t>
  </si>
  <si>
    <t>Madencilik, İnşaat, İmalat Ve Ulaştırma Sektörlerindeki Nitelik Gerektirmeyen İşlerde Çalışanlar</t>
  </si>
  <si>
    <t>Labourers in mining, construction, manufacturing and transport</t>
  </si>
  <si>
    <t>Başka Yerde Belirtilmeyen Veya Bilinmeyen</t>
  </si>
  <si>
    <t>Other Parts of occupation, not mentioned above</t>
  </si>
  <si>
    <t xml:space="preserve">      Armed forces without specification</t>
  </si>
  <si>
    <t>İŞ KAZASI</t>
  </si>
  <si>
    <t>Employment injuries</t>
  </si>
  <si>
    <t>MESLEK HASTALIĞI</t>
  </si>
  <si>
    <t>Occupational diseases</t>
  </si>
  <si>
    <t xml:space="preserve">     </t>
  </si>
  <si>
    <t>Days of temporary incapacity (outpatient)</t>
  </si>
  <si>
    <t xml:space="preserve">      Professionals without specification</t>
  </si>
  <si>
    <t xml:space="preserve">      Clerks without specification</t>
  </si>
  <si>
    <t xml:space="preserve">      Skilled agricultural and fishery workers without specification</t>
  </si>
  <si>
    <t xml:space="preserve">      Craft and related trades workers without specification</t>
  </si>
  <si>
    <t xml:space="preserve">       Plant and machine operators and assemblers without specification</t>
  </si>
  <si>
    <t xml:space="preserve">00  SİLAHLI (ASKERİ) KUVVETLER (ÖZELLİKLE BELİRTİLMEYEN) </t>
  </si>
  <si>
    <t>Sıcaklığa maruz kalmak (iklimsel veya çevresel)</t>
  </si>
  <si>
    <t xml:space="preserve">         Burns, corrosions, scalds and frostbite</t>
  </si>
  <si>
    <t xml:space="preserve">        Acute poisonings and infections</t>
  </si>
  <si>
    <t xml:space="preserve">         Other specified types of injury</t>
  </si>
  <si>
    <t xml:space="preserve">           Type of injury, unspecified</t>
  </si>
  <si>
    <r>
      <t xml:space="preserve">YAŞ GRUPLARI </t>
    </r>
    <r>
      <rPr>
        <sz val="9"/>
        <rFont val="Arial"/>
        <family val="2"/>
      </rPr>
      <t xml:space="preserve">                    Age Groups </t>
    </r>
  </si>
  <si>
    <r>
      <t xml:space="preserve">TOPLAM </t>
    </r>
    <r>
      <rPr>
        <sz val="9"/>
        <rFont val="Arial"/>
        <family val="2"/>
      </rPr>
      <t>- Total</t>
    </r>
  </si>
  <si>
    <t xml:space="preserve">İŞ KAZASI VEYA MESLEK HASTALIĞI SONUCU ÖLÜMLERİN CİNSİYET VE </t>
  </si>
  <si>
    <t>YAŞ GRUPLARINA GÖRE DAĞILIMI</t>
  </si>
  <si>
    <t>15-19</t>
  </si>
  <si>
    <t>20-24</t>
  </si>
  <si>
    <t xml:space="preserve">              60+</t>
  </si>
  <si>
    <t>% 10-19</t>
  </si>
  <si>
    <t>% 20-29</t>
  </si>
  <si>
    <t>% 30-39</t>
  </si>
  <si>
    <t>% 40-49</t>
  </si>
  <si>
    <t xml:space="preserve"> % 50-100</t>
  </si>
  <si>
    <t>(*) Insured person losing his/her capacity to work by at least 10% is entitled to permanent incapacitiy income (Act 5510/19.)</t>
  </si>
  <si>
    <t xml:space="preserve">(*) The number contains the survivors of the deceased whose projedures has just been completed within year. </t>
  </si>
  <si>
    <t xml:space="preserve">GRAFİK </t>
  </si>
  <si>
    <t>PASTA GRAFİĞİ OLABİLİR DEDİ</t>
  </si>
  <si>
    <t>65-69</t>
  </si>
  <si>
    <t>70-74</t>
  </si>
  <si>
    <t>75-79</t>
  </si>
  <si>
    <t xml:space="preserve">     80+</t>
  </si>
  <si>
    <t>İŞ KAZALARI VE MESLEK HASTALIKLARI İSTATİSTİKLERİ</t>
  </si>
  <si>
    <t>Total degrees of perm. İncap.</t>
  </si>
  <si>
    <t xml:space="preserve">       </t>
  </si>
  <si>
    <t>İş kazası sıklık hızı</t>
  </si>
  <si>
    <t xml:space="preserve"> = İKS /(PTEGS*8)*1,000,000 </t>
  </si>
  <si>
    <t xml:space="preserve">veya </t>
  </si>
  <si>
    <t xml:space="preserve"> = İKS /(PTEGS*8)*225.000</t>
  </si>
  <si>
    <t xml:space="preserve">İKS = </t>
  </si>
  <si>
    <t>İş kazası sayısı</t>
  </si>
  <si>
    <t xml:space="preserve">PTEGS= </t>
  </si>
  <si>
    <t>Toplam prim tahakkuk eden gün sayısı,</t>
  </si>
  <si>
    <t>PTEGS, her gün için 8 saatlik tam çalışma ile çarpılarak tüm sigortalıların bir yıl içinde toplam çalışma saati bulunur.</t>
  </si>
  <si>
    <t>1,000,000=</t>
  </si>
  <si>
    <t>Çalışılan bir milyon iş saatinde iş kazası saysını bulmak için kullanılır.</t>
  </si>
  <si>
    <t xml:space="preserve">   225,000=</t>
  </si>
  <si>
    <t xml:space="preserve">II yöntemde, tam gün çalışan 100 sigortalının haftada 45 saat, yılda 50 hafta çalıştığı kabul edilerek yapılan hesap  </t>
  </si>
  <si>
    <t>sonucu bulunan bir değerdir.</t>
  </si>
  <si>
    <t>= NEI / (NDPA*8) *1,000,000</t>
  </si>
  <si>
    <t xml:space="preserve">or </t>
  </si>
  <si>
    <t xml:space="preserve"> =NEI / (NDPA*8)*225,000</t>
  </si>
  <si>
    <t>where;</t>
  </si>
  <si>
    <t>NEI=</t>
  </si>
  <si>
    <t>number of employment injuries,</t>
  </si>
  <si>
    <t>NDPA=</t>
  </si>
  <si>
    <t>number of days of premium accrued represents total days worked by all insured persons during calendar year.</t>
  </si>
  <si>
    <t>( multiplied by 8 hours per day)</t>
  </si>
  <si>
    <t>base for proportion of number of injuries per 1,000,000 working hours.</t>
  </si>
  <si>
    <t>for second way, base for 100 equivalent full time insured person (working 45 hours per week, 50 weeks per year).</t>
  </si>
  <si>
    <t>İş kazası ağırlık hızı</t>
  </si>
  <si>
    <t xml:space="preserve">=TGK /(PTEGS*8)*1,000,000 </t>
  </si>
  <si>
    <t>(TGK*8) / (PTEGS*8)*100</t>
  </si>
  <si>
    <t xml:space="preserve">TGK = </t>
  </si>
  <si>
    <t>İş kazası sonucu toplam gün kaybı</t>
  </si>
  <si>
    <t>=</t>
  </si>
  <si>
    <t>(Geçici iş göremezlik süreleri)+ (sürekli işgöremezlik dereceleri toplamı *75) + (ölüm vak'a sayısı *7500)</t>
  </si>
  <si>
    <t>Çalışılan 1,000,000 iş saatinde iş kazası nedeniyle kaybolan iş saatini bulmak için kullanılır.</t>
  </si>
  <si>
    <t xml:space="preserve">          100=</t>
  </si>
  <si>
    <t>II yöntemde,çalışılan 100 iş saatinde iş kazası nedeniyle kaybolan iş saatini bulmak için kullanılır.</t>
  </si>
  <si>
    <t>Weight rate of employment inj.</t>
  </si>
  <si>
    <t xml:space="preserve"> = TLD / (NDPA*8) *1,000,000</t>
  </si>
  <si>
    <t xml:space="preserve"> =(TLD*8) / (NDPA*8)*100</t>
  </si>
  <si>
    <t>TLD=</t>
  </si>
  <si>
    <t>number of total lost working days because of employment injuries,</t>
  </si>
  <si>
    <t>(Duration of temp. İncapacity as day)+(Total degress of perm. İncapacity*75)+(N'of death*7.500)</t>
  </si>
  <si>
    <t>base for proportion of number of total lost workdays per 1,000,000 working hours.</t>
  </si>
  <si>
    <t>for second way, base for proportion of number of total lost hours per 100 working hours.</t>
  </si>
  <si>
    <r>
      <t xml:space="preserve">İŞ GÖREMEZLİK DERECELERİ                              </t>
    </r>
    <r>
      <rPr>
        <sz val="9"/>
        <rFont val="Arial"/>
        <family val="2"/>
      </rPr>
      <t xml:space="preserve">                Incapacity levels</t>
    </r>
  </si>
  <si>
    <r>
      <t xml:space="preserve">İŞ GÖREMEZLİK DERECELERİ </t>
    </r>
    <r>
      <rPr>
        <sz val="9"/>
        <rFont val="Arial"/>
        <family val="2"/>
      </rPr>
      <t xml:space="preserve">                                          Incapacity levels</t>
    </r>
  </si>
  <si>
    <r>
      <t>HAK SAHİPLERİ</t>
    </r>
    <r>
      <rPr>
        <sz val="9"/>
        <rFont val="Arial"/>
        <family val="2"/>
      </rPr>
      <t>-Survivors</t>
    </r>
  </si>
  <si>
    <r>
      <t xml:space="preserve">EŞLER </t>
    </r>
    <r>
      <rPr>
        <sz val="9"/>
        <rFont val="Arial"/>
        <family val="2"/>
      </rPr>
      <t>- Spouses</t>
    </r>
  </si>
  <si>
    <r>
      <t xml:space="preserve">                        KADIN EŞ-</t>
    </r>
    <r>
      <rPr>
        <sz val="9"/>
        <rFont val="Arial"/>
        <family val="2"/>
      </rPr>
      <t>Wife</t>
    </r>
  </si>
  <si>
    <r>
      <t xml:space="preserve">                        ERKEK EŞ-</t>
    </r>
    <r>
      <rPr>
        <sz val="9"/>
        <rFont val="Arial"/>
        <family val="2"/>
      </rPr>
      <t>Husband</t>
    </r>
  </si>
  <si>
    <r>
      <t>ÇOCUKLAR</t>
    </r>
    <r>
      <rPr>
        <sz val="9"/>
        <rFont val="Arial"/>
        <family val="2"/>
      </rPr>
      <t>-Children</t>
    </r>
  </si>
  <si>
    <r>
      <t xml:space="preserve">                        KIZ ÇOCUK-</t>
    </r>
    <r>
      <rPr>
        <sz val="9"/>
        <rFont val="Arial"/>
        <family val="2"/>
      </rPr>
      <t>Daughter</t>
    </r>
  </si>
  <si>
    <r>
      <t xml:space="preserve">                        ERKEK ÇOCUK</t>
    </r>
    <r>
      <rPr>
        <sz val="9"/>
        <rFont val="Arial"/>
        <family val="2"/>
      </rPr>
      <t>-Son</t>
    </r>
  </si>
  <si>
    <r>
      <t>ANA VE BABALAR-</t>
    </r>
    <r>
      <rPr>
        <sz val="9"/>
        <rFont val="Arial"/>
        <family val="2"/>
      </rPr>
      <t>Parents</t>
    </r>
  </si>
  <si>
    <r>
      <t xml:space="preserve">                        ANA-</t>
    </r>
    <r>
      <rPr>
        <sz val="9"/>
        <rFont val="Arial"/>
        <family val="2"/>
      </rPr>
      <t>Mother</t>
    </r>
  </si>
  <si>
    <r>
      <t xml:space="preserve">                        BABA-</t>
    </r>
    <r>
      <rPr>
        <sz val="9"/>
        <rFont val="Arial"/>
        <family val="2"/>
      </rPr>
      <t>Father</t>
    </r>
  </si>
  <si>
    <r>
      <t>GELİR ALANLAR-</t>
    </r>
    <r>
      <rPr>
        <sz val="9"/>
        <rFont val="Arial"/>
        <family val="2"/>
      </rPr>
      <t>Pensioners</t>
    </r>
  </si>
  <si>
    <r>
      <t xml:space="preserve">SÜREKLİ İŞ GÖREMEZLİK                        </t>
    </r>
    <r>
      <rPr>
        <sz val="9"/>
        <rFont val="Arial"/>
        <family val="2"/>
      </rPr>
      <t>Permanent Incapacity</t>
    </r>
  </si>
  <si>
    <r>
      <t xml:space="preserve">ÇOCUKLAR </t>
    </r>
    <r>
      <rPr>
        <sz val="9"/>
        <rFont val="Arial"/>
        <family val="2"/>
      </rPr>
      <t>- Children</t>
    </r>
  </si>
  <si>
    <r>
      <t xml:space="preserve">ANA VE BABALAR  -  </t>
    </r>
    <r>
      <rPr>
        <sz val="9"/>
        <rFont val="Arial"/>
        <family val="2"/>
      </rPr>
      <t>Parents</t>
    </r>
  </si>
  <si>
    <r>
      <t xml:space="preserve">YAŞ GRUPLARI </t>
    </r>
    <r>
      <rPr>
        <sz val="9"/>
        <rFont val="Arial"/>
        <family val="2"/>
      </rPr>
      <t xml:space="preserve">                                                                 Age Groups </t>
    </r>
  </si>
  <si>
    <r>
      <t xml:space="preserve">Yıllar                 </t>
    </r>
    <r>
      <rPr>
        <sz val="9"/>
        <rFont val="Arial"/>
        <family val="2"/>
      </rPr>
      <t>Years</t>
    </r>
  </si>
  <si>
    <r>
      <t>Yaşlılık-</t>
    </r>
    <r>
      <rPr>
        <sz val="9"/>
        <rFont val="Arial"/>
        <family val="2"/>
      </rPr>
      <t>Old-Age</t>
    </r>
  </si>
  <si>
    <r>
      <t xml:space="preserve">YAŞ GRUPLARI                          </t>
    </r>
    <r>
      <rPr>
        <sz val="9"/>
        <rFont val="Arial"/>
        <family val="2"/>
      </rPr>
      <t>Age Groups</t>
    </r>
  </si>
  <si>
    <r>
      <t>EŞLER-</t>
    </r>
    <r>
      <rPr>
        <sz val="9"/>
        <rFont val="Arial"/>
        <family val="2"/>
      </rPr>
      <t>Spouses</t>
    </r>
  </si>
  <si>
    <r>
      <t>ÇOCUKLAR-</t>
    </r>
    <r>
      <rPr>
        <sz val="9"/>
        <rFont val="Arial"/>
        <family val="2"/>
      </rPr>
      <t>Children</t>
    </r>
  </si>
  <si>
    <r>
      <t>ANA-BABALAR-</t>
    </r>
    <r>
      <rPr>
        <sz val="9"/>
        <rFont val="Arial"/>
        <family val="2"/>
      </rPr>
      <t>Parents</t>
    </r>
  </si>
  <si>
    <r>
      <t xml:space="preserve">Kadın Eş </t>
    </r>
    <r>
      <rPr>
        <sz val="9"/>
        <rFont val="Arial"/>
        <family val="2"/>
      </rPr>
      <t>Wife</t>
    </r>
  </si>
  <si>
    <r>
      <t xml:space="preserve">Erkek Eş </t>
    </r>
    <r>
      <rPr>
        <sz val="9"/>
        <rFont val="Arial"/>
        <family val="2"/>
      </rPr>
      <t>Husband</t>
    </r>
  </si>
  <si>
    <r>
      <t xml:space="preserve">  Toplam     </t>
    </r>
    <r>
      <rPr>
        <sz val="9"/>
        <rFont val="Arial"/>
        <family val="2"/>
      </rPr>
      <t>Total</t>
    </r>
  </si>
  <si>
    <r>
      <t xml:space="preserve">Ana         </t>
    </r>
    <r>
      <rPr>
        <sz val="9"/>
        <rFont val="Arial"/>
        <family val="2"/>
      </rPr>
      <t>Mother</t>
    </r>
  </si>
  <si>
    <r>
      <t xml:space="preserve">Baba </t>
    </r>
    <r>
      <rPr>
        <sz val="9"/>
        <rFont val="Arial"/>
        <family val="2"/>
      </rPr>
      <t>Father</t>
    </r>
  </si>
  <si>
    <r>
      <t xml:space="preserve">TOPLAM PRİM TAHAKKUK EDEN GÜN SAYISI 
</t>
    </r>
    <r>
      <rPr>
        <sz val="9"/>
        <rFont val="Arial"/>
        <family val="2"/>
      </rPr>
      <t>NDPA</t>
    </r>
  </si>
  <si>
    <r>
      <t xml:space="preserve">İŞ KAZASI AĞIRLIK HIZI                    </t>
    </r>
    <r>
      <rPr>
        <sz val="9"/>
        <rFont val="Arial"/>
        <family val="2"/>
      </rPr>
      <t>Weight rate of employment injuries (**)</t>
    </r>
  </si>
  <si>
    <r>
      <t xml:space="preserve">100 kişide </t>
    </r>
    <r>
      <rPr>
        <sz val="9"/>
        <rFont val="Arial"/>
        <family val="2"/>
      </rPr>
      <t>(per 100 person)</t>
    </r>
  </si>
  <si>
    <r>
      <t>GÜN</t>
    </r>
    <r>
      <rPr>
        <sz val="9"/>
        <rFont val="Arial"/>
        <family val="2"/>
      </rPr>
      <t xml:space="preserve">              (Days)</t>
    </r>
  </si>
  <si>
    <r>
      <t>SAAT</t>
    </r>
    <r>
      <rPr>
        <sz val="9"/>
        <rFont val="Arial"/>
        <family val="2"/>
      </rPr>
      <t xml:space="preserve"> </t>
    </r>
    <r>
      <rPr>
        <sz val="8"/>
        <rFont val="Arial"/>
        <family val="2"/>
      </rPr>
      <t>(Hours)</t>
    </r>
  </si>
  <si>
    <r>
      <t xml:space="preserve">(*) İŞ KAZASI SIKLIK HIZI </t>
    </r>
    <r>
      <rPr>
        <sz val="9"/>
        <rFont val="Arial"/>
        <family val="2"/>
      </rPr>
      <t>- Incidence rate of employment injuries</t>
    </r>
    <r>
      <rPr>
        <b/>
        <sz val="9"/>
        <rFont val="Arial"/>
        <family val="2"/>
      </rPr>
      <t xml:space="preserve"> </t>
    </r>
  </si>
  <si>
    <r>
      <t xml:space="preserve">I.YÖNTEM: </t>
    </r>
    <r>
      <rPr>
        <sz val="8.5"/>
        <rFont val="Arial"/>
        <family val="2"/>
      </rPr>
      <t>Bir takvim yılında çalışılan 1,000,000 iş saatine karşılık kaç kaza olduğu gösterir.</t>
    </r>
  </si>
  <si>
    <r>
      <t xml:space="preserve">II.YÖNTEM: </t>
    </r>
    <r>
      <rPr>
        <sz val="8.5"/>
        <rFont val="Arial"/>
        <family val="2"/>
      </rPr>
      <t>Tam gün çalışan her 100 kişi arasında kaç kaza olduğunu gösterir. Formülü aşağıdaki gibidir.</t>
    </r>
  </si>
  <si>
    <r>
      <t>I METHOD :</t>
    </r>
    <r>
      <rPr>
        <sz val="8.5"/>
        <rFont val="Arial"/>
        <family val="2"/>
      </rPr>
      <t xml:space="preserve"> This method represents the number of injuries per 1,000,000 working hours ,</t>
    </r>
  </si>
  <si>
    <r>
      <t>II METHOD :</t>
    </r>
    <r>
      <rPr>
        <sz val="8.5"/>
        <rFont val="Arial"/>
        <family val="2"/>
      </rPr>
      <t xml:space="preserve">  This method represents the number of injuries per 100 full-time workers. Its formula as follows,</t>
    </r>
  </si>
  <si>
    <r>
      <t>Incidence rate of employment inj.</t>
    </r>
    <r>
      <rPr>
        <sz val="8.5"/>
        <rFont val="Arial"/>
        <family val="2"/>
      </rPr>
      <t xml:space="preserve"> </t>
    </r>
  </si>
  <si>
    <r>
      <t xml:space="preserve">(**) İŞ KAZASI AĞIRLIK HIZI : </t>
    </r>
    <r>
      <rPr>
        <sz val="8.5"/>
        <rFont val="Arial"/>
        <family val="2"/>
      </rPr>
      <t>Weight Rate of Employment Injuries</t>
    </r>
  </si>
  <si>
    <r>
      <t xml:space="preserve">I.YÖNTEM: </t>
    </r>
    <r>
      <rPr>
        <sz val="8.5"/>
        <rFont val="Arial"/>
        <family val="2"/>
      </rPr>
      <t>Bir takvim yılında çalışılan 1,000,000 saatte kaç iş gününün iş kazası nedeniyle  kaybedildiğini gösterir.</t>
    </r>
  </si>
  <si>
    <r>
      <t>II.YÖNTEM: Ç</t>
    </r>
    <r>
      <rPr>
        <sz val="8.5"/>
        <rFont val="Arial"/>
        <family val="2"/>
      </rPr>
      <t>alışılan her 100 satte kaç saatin kaybedildiğini gösterir. Formülü aşağıdaki gibidir.</t>
    </r>
  </si>
  <si>
    <r>
      <t>I METHOD :</t>
    </r>
    <r>
      <rPr>
        <sz val="8.5"/>
        <rFont val="Arial"/>
        <family val="2"/>
      </rPr>
      <t xml:space="preserve"> This method  represents the number of lost workdays per 1,000,000 working hours </t>
    </r>
  </si>
  <si>
    <r>
      <t>II METHOD :</t>
    </r>
    <r>
      <rPr>
        <sz val="8.5"/>
        <rFont val="Arial"/>
        <family val="2"/>
      </rPr>
      <t xml:space="preserve"> This method  represents the number of lost hours per 100 working hours because of employment injuries. Its formula as follows,</t>
    </r>
  </si>
  <si>
    <t>Yüzeysel yaralar [sıyrıklar, hafif yanma sonucu deri kabarması, (termal olmayanlar), çürükler, kesik yaralar (büyük yara olmaksızın), böcek ısırıkları (zehirsiz)]</t>
  </si>
  <si>
    <t>Açık yaralar (kesikler, yırtıklar, delinmiş ve yırtılmış yaralar (vücudun her yerinde bir cismin tesir veya sebebiyle meydana gelen yırtık, yara ve kopmalar, hayvan ısırıkları, vb.)</t>
  </si>
  <si>
    <t>Isısal yanmalar (elektrikli ısıtma aletlerinden, elektrikten, sürtünme, sıcak hava ve sıcak gazlar, sıcak objeler, ışıktan, radyasyondan, alevden)</t>
  </si>
  <si>
    <t>Akut zehirlenmeler (enfeksiyonun akut etkileri yeme, toksik ajanların nefes yoluyla alınması veya cilt ya da mukoza yoluyla emilmesi, aşındırıcı veya yakıcı maddeler, zehirli hayvanlarla temas sonucu zehirlenmeler)</t>
  </si>
  <si>
    <t>Bulaşmalar (bağırsak enfeksiyon hastalıkları, bakteri hastalıkları, zoonozları, paraziter hastalıkları virüs ve mantarlarla bulaşan hastalıkları da kapsar.)</t>
  </si>
  <si>
    <t>Kötü, yanlı ve amaç dışı davranışa bağlı  etkiler (fiziksel ve psikolojik istismarı da kapsar)</t>
  </si>
  <si>
    <r>
      <t xml:space="preserve">KOD NO
</t>
    </r>
    <r>
      <rPr>
        <sz val="9"/>
        <rFont val="Arial"/>
        <family val="2"/>
      </rPr>
      <t>Code No</t>
    </r>
  </si>
  <si>
    <r>
      <t>Tren kazaları</t>
    </r>
    <r>
      <rPr>
        <sz val="9"/>
        <rFont val="Arial"/>
        <family val="2"/>
      </rPr>
      <t xml:space="preserve"> - Rail accidents</t>
    </r>
  </si>
  <si>
    <r>
      <t>Ateşli silahlar sonucu ortaya çıkan kazalar</t>
    </r>
    <r>
      <rPr>
        <sz val="9"/>
        <rFont val="Arial"/>
        <family val="2"/>
      </rPr>
      <t xml:space="preserve"> - Caused by fire arms</t>
    </r>
  </si>
  <si>
    <r>
      <t xml:space="preserve">KAZALARIN SEBEPLERİ                                                                                                                         </t>
    </r>
    <r>
      <rPr>
        <sz val="9"/>
        <rFont val="Arial"/>
        <family val="2"/>
      </rPr>
      <t>Type of accident</t>
    </r>
  </si>
  <si>
    <r>
      <t xml:space="preserve">Hareket eden cisimlere çarpma </t>
    </r>
    <r>
      <rPr>
        <sz val="9"/>
        <rFont val="Arial"/>
        <family val="2"/>
      </rPr>
      <t>- Striking against moving objects</t>
    </r>
  </si>
  <si>
    <r>
      <t xml:space="preserve">Cismin  sıkıştırması </t>
    </r>
    <r>
      <rPr>
        <sz val="9"/>
        <rFont val="Arial"/>
        <family val="2"/>
      </rPr>
      <t>- Caught in an object</t>
    </r>
  </si>
  <si>
    <r>
      <t xml:space="preserve">Aşırı efor gerektiren cisimleri kaldırmak </t>
    </r>
    <r>
      <rPr>
        <sz val="9"/>
        <rFont val="Arial"/>
        <family val="2"/>
      </rPr>
      <t>- Overexertion in lifting objects</t>
    </r>
  </si>
  <si>
    <r>
      <t xml:space="preserve">Ağır yorucu hareketler </t>
    </r>
    <r>
      <rPr>
        <sz val="9"/>
        <rFont val="Arial"/>
        <family val="2"/>
      </rPr>
      <t>- Strenuous movements</t>
    </r>
  </si>
  <si>
    <r>
      <t xml:space="preserve">Kendi kendini öldürme ve yaralama </t>
    </r>
    <r>
      <rPr>
        <sz val="9"/>
        <rFont val="Arial"/>
        <family val="2"/>
      </rPr>
      <t>- Suicide and self inflicted injury</t>
    </r>
  </si>
  <si>
    <r>
      <t xml:space="preserve">         </t>
    </r>
    <r>
      <rPr>
        <sz val="9"/>
        <rFont val="Arial"/>
        <family val="2"/>
      </rPr>
      <t xml:space="preserve"> Trauma due to battle operation</t>
    </r>
  </si>
  <si>
    <r>
      <t xml:space="preserve">       </t>
    </r>
    <r>
      <rPr>
        <sz val="9"/>
        <rFont val="Arial"/>
        <family val="2"/>
      </rPr>
      <t xml:space="preserve">  Exposure to or contact with harmful substances or radiations</t>
    </r>
  </si>
  <si>
    <r>
      <t xml:space="preserve">Büro Elemanları - </t>
    </r>
    <r>
      <rPr>
        <sz val="9"/>
        <rFont val="Arial"/>
        <family val="2"/>
      </rPr>
      <t>Office clerks</t>
    </r>
  </si>
  <si>
    <r>
      <t xml:space="preserve">    TOPLAM- </t>
    </r>
    <r>
      <rPr>
        <sz val="9"/>
        <rFont val="Arial"/>
        <family val="2"/>
      </rPr>
      <t>Total</t>
    </r>
  </si>
  <si>
    <r>
      <t>Yaş Grupları</t>
    </r>
    <r>
      <rPr>
        <sz val="9"/>
        <rFont val="Arial"/>
        <family val="2"/>
      </rPr>
      <t xml:space="preserve">                          Age Groups</t>
    </r>
  </si>
  <si>
    <r>
      <t xml:space="preserve">Toplam </t>
    </r>
    <r>
      <rPr>
        <sz val="9"/>
        <rFont val="Arial"/>
        <family val="2"/>
      </rPr>
      <t>- Total</t>
    </r>
  </si>
  <si>
    <r>
      <t xml:space="preserve">İLLER                      </t>
    </r>
    <r>
      <rPr>
        <sz val="9"/>
        <rFont val="Arial"/>
        <family val="2"/>
      </rPr>
      <t>Provinces</t>
    </r>
  </si>
  <si>
    <r>
      <t>İŞ  KAZASI-</t>
    </r>
    <r>
      <rPr>
        <sz val="9"/>
        <rFont val="Arial"/>
        <family val="2"/>
      </rPr>
      <t>Employment Injuries</t>
    </r>
  </si>
  <si>
    <r>
      <t>MESLEK HASTALIĞI-</t>
    </r>
    <r>
      <rPr>
        <sz val="9"/>
        <rFont val="Arial"/>
        <family val="2"/>
      </rPr>
      <t>Occupational Diseases</t>
    </r>
  </si>
  <si>
    <r>
      <t xml:space="preserve">TOPLAM- </t>
    </r>
    <r>
      <rPr>
        <sz val="9"/>
        <rFont val="Arial"/>
        <family val="2"/>
      </rPr>
      <t>Total</t>
    </r>
  </si>
  <si>
    <r>
      <t>ERKEK</t>
    </r>
    <r>
      <rPr>
        <sz val="9"/>
        <rFont val="Arial"/>
        <family val="2"/>
      </rPr>
      <t xml:space="preserve">   Male</t>
    </r>
  </si>
  <si>
    <r>
      <t>KADIN</t>
    </r>
    <r>
      <rPr>
        <sz val="9"/>
        <rFont val="Arial"/>
        <family val="2"/>
      </rPr>
      <t xml:space="preserve">    Female</t>
    </r>
  </si>
  <si>
    <r>
      <t xml:space="preserve">TOPLAM    </t>
    </r>
    <r>
      <rPr>
        <sz val="9"/>
        <rFont val="Arial"/>
        <family val="2"/>
      </rPr>
      <t>Total</t>
    </r>
  </si>
  <si>
    <r>
      <t>TOPLAM</t>
    </r>
    <r>
      <rPr>
        <sz val="9"/>
        <rFont val="Arial"/>
        <family val="2"/>
      </rPr>
      <t>-Total</t>
    </r>
  </si>
  <si>
    <r>
      <t xml:space="preserve">İLLER                             </t>
    </r>
    <r>
      <rPr>
        <sz val="9"/>
        <rFont val="Arial"/>
        <family val="2"/>
      </rPr>
      <t>Provinces</t>
    </r>
  </si>
  <si>
    <r>
      <t xml:space="preserve">TOP.                     </t>
    </r>
    <r>
      <rPr>
        <sz val="9"/>
        <rFont val="Arial"/>
        <family val="2"/>
      </rPr>
      <t>Total</t>
    </r>
  </si>
  <si>
    <r>
      <t xml:space="preserve">TOP.   </t>
    </r>
    <r>
      <rPr>
        <sz val="9"/>
        <rFont val="Arial"/>
        <family val="2"/>
      </rPr>
      <t>Total</t>
    </r>
  </si>
  <si>
    <r>
      <t xml:space="preserve">TOP.              </t>
    </r>
    <r>
      <rPr>
        <sz val="9"/>
        <rFont val="Arial"/>
        <family val="2"/>
      </rPr>
      <t>Total</t>
    </r>
  </si>
  <si>
    <r>
      <t xml:space="preserve">TOPLAM    </t>
    </r>
    <r>
      <rPr>
        <sz val="8"/>
        <rFont val="Arial"/>
        <family val="2"/>
      </rPr>
      <t>Total</t>
    </r>
  </si>
  <si>
    <t xml:space="preserve">600- SARSINTI VE İÇ YARALANMALAR Patlama sonucu yaralanmalar, çürük, sarsıntı
        ve ezilmeler, göğüs ve karın içindeki organlarda (akciğer kalp, mide, karaciğer, 
        dalak ve böbrek gibi) vurma ve çarpma neticesi meydana gelen arazlar, doku
        yıkımı, yırtık,doku içinde kan ve serum toplanması, delinmeler ve kopmalar </t>
  </si>
  <si>
    <t xml:space="preserve">       Concussion and internal injuries (Including blast injuries, bruises, concussion, 
       crushing,lacerations,  traumatic haematoma, punctures, ruptures and tears 
       of internal organs)</t>
  </si>
  <si>
    <t>Işığın etkileri (ışık şoku, diğer yerlerde belirtilmemiş ışık çarpmaları)</t>
  </si>
  <si>
    <t xml:space="preserve">       Technicians and associate professionals without specification</t>
  </si>
  <si>
    <t>100-KAFA</t>
  </si>
  <si>
    <t xml:space="preserve">       Head</t>
  </si>
  <si>
    <t>Kafa derisi, kafatası, beyin ve kraniyal sinir ve damarlar.</t>
  </si>
  <si>
    <t>Scalp, skull, brain and cranial nerves and vessels</t>
  </si>
  <si>
    <t>Kulak(lar)</t>
  </si>
  <si>
    <t>Ear(s)</t>
  </si>
  <si>
    <t>Göz(ler)</t>
  </si>
  <si>
    <t>Eye(s)</t>
  </si>
  <si>
    <t>Diş(ler)</t>
  </si>
  <si>
    <t>Teeth</t>
  </si>
  <si>
    <t>Yüzün diğer bölgeleri</t>
  </si>
  <si>
    <t xml:space="preserve">Other specified parts of facial area </t>
  </si>
  <si>
    <t>Kafa, birden fazla alanın etkilenmiş olması</t>
  </si>
  <si>
    <t>Head, multiple sites affected</t>
  </si>
  <si>
    <t>Kafada başka yerlerde tasnif edilmeyen özel bölgeler</t>
  </si>
  <si>
    <t>Head, other specified parts not elsewhere classified</t>
  </si>
  <si>
    <t>Kafada meydana gelip belirlenmemiş alanlar</t>
  </si>
  <si>
    <t>Head, unspecified</t>
  </si>
  <si>
    <t>200- BOYUN (BOYUN OMUR VE EKLEMLERİNİ DE KAPSAR)</t>
  </si>
  <si>
    <t xml:space="preserve">        Neck, inclusive spine and vertebra in the neck</t>
  </si>
  <si>
    <t xml:space="preserve">Boyun ve omurga </t>
  </si>
  <si>
    <t>Spine and vertebrae</t>
  </si>
  <si>
    <t>Boyun bölgesinde özel tanımlanmamış alanlar</t>
  </si>
  <si>
    <t>Neck, other specified parts not elsewhere classified</t>
  </si>
  <si>
    <t>Boyunda meydana gelip belirlenememiş olanlar.</t>
  </si>
  <si>
    <t>Neck, unspecified</t>
  </si>
  <si>
    <t>300- SIRT</t>
  </si>
  <si>
    <t xml:space="preserve">        Back, including spine and vertebra in the back</t>
  </si>
  <si>
    <t>Omur ve omurga</t>
  </si>
  <si>
    <t xml:space="preserve">                                        2004 YILI (DÖNEMLER)</t>
  </si>
  <si>
    <t xml:space="preserve">                       İŞ KAZASI SAYISI</t>
  </si>
  <si>
    <t>OCAK-ŞUBAT     MART-NİSAN</t>
  </si>
  <si>
    <t>MAYIS-HAZİRAN-TEMMUZ-AĞUSTOS</t>
  </si>
  <si>
    <t>EYLÜL-EKİM-       KASIM-ARALIK</t>
  </si>
  <si>
    <t>Halogenated derivatives of the aliphathic or alicyclic hydrocarbone (trichloroethylene etc.)</t>
  </si>
  <si>
    <t>100- TAŞIT KAZALARI - Transportation accidents</t>
  </si>
  <si>
    <t xml:space="preserve"> 200- KAZA NETİCESİ ZEHİRLENMELER - Accidental poisoning</t>
  </si>
  <si>
    <t xml:space="preserve"> 300- KİŞİLERİN DÜŞMESİ - Falls of persons </t>
  </si>
  <si>
    <t xml:space="preserve"> 1600-ÖLDÜRME VE YARALAMA - Murder and wound</t>
  </si>
  <si>
    <t>Sırt bölgesinde özel tanımlanmamış alanlar</t>
  </si>
  <si>
    <t>Back, other specified parts not elsewhere classified</t>
  </si>
  <si>
    <t>Sırt bölgesinde meydana gelip belirlenememiş olanlar.</t>
  </si>
  <si>
    <t>Back, unspecified</t>
  </si>
  <si>
    <t>400- GÖVDE VE İÇ ORGANLAR</t>
  </si>
  <si>
    <t xml:space="preserve">        Trunk and internal organs</t>
  </si>
  <si>
    <t>Göğüs kafesi (kaburgalar ve köprücük kemiği dahil)</t>
  </si>
  <si>
    <t>Rib cage (ribs including sternum and shoulder blades)</t>
  </si>
  <si>
    <t>Boğaz içindeki iç organların bulunduğu  bölümler</t>
  </si>
  <si>
    <t>Other parts of thorax, including internal organs</t>
  </si>
  <si>
    <t>Pelvik ve karın bölgesi, iç organlar</t>
  </si>
  <si>
    <t>Pelvic and abdominal area, including internal organs</t>
  </si>
  <si>
    <t>Dış genital bölge</t>
  </si>
  <si>
    <t>External genitalia</t>
  </si>
  <si>
    <t>Gövdede birden çok hasarın olduğu yaralanmalar</t>
  </si>
  <si>
    <t>Trunk, multiple sites affected</t>
  </si>
  <si>
    <t>Gövde özel tanımlanmamış alanlar</t>
  </si>
  <si>
    <t>Trunk, other specified parts not elsewhere classified</t>
  </si>
  <si>
    <t>Gövde ve iç organlar bölgesinde meydana gelip belirlenememiş olanlar.</t>
  </si>
  <si>
    <t>Trunk and internal organs, unspecified</t>
  </si>
  <si>
    <t>500- ÜST EKSTREMİTELER</t>
  </si>
  <si>
    <t xml:space="preserve">        Upper Extremities</t>
  </si>
  <si>
    <t>Omuz ve omuz eklemleri</t>
  </si>
  <si>
    <t>Shoulder and shoulder joints</t>
  </si>
  <si>
    <t>Kol ve dirsek</t>
  </si>
  <si>
    <t>Arm, including elbow</t>
  </si>
  <si>
    <t>Bilek</t>
  </si>
  <si>
    <t>Wrist</t>
  </si>
  <si>
    <t>El</t>
  </si>
  <si>
    <t>Hand</t>
  </si>
  <si>
    <t>Başparmak</t>
  </si>
  <si>
    <t>Thumb</t>
  </si>
  <si>
    <t>Diğer parmaklar</t>
  </si>
  <si>
    <t>Other finger(s)</t>
  </si>
  <si>
    <t>Kollarda çoklu yaralanmalar</t>
  </si>
  <si>
    <t>Upper extremities, multiple sites affected</t>
  </si>
  <si>
    <t>Kollarda özel tanımlanmamış alanlar</t>
  </si>
  <si>
    <t>Upper extremities, other specified parts not elsewhere classified</t>
  </si>
  <si>
    <t>Kollarda meydana gelip belirlenememiş olanlar.</t>
  </si>
  <si>
    <t>Upper extremities, unspecified</t>
  </si>
  <si>
    <t>600- ALT EKSTREMİTELER</t>
  </si>
  <si>
    <t xml:space="preserve">        Lower Extremities</t>
  </si>
  <si>
    <t>Kalça ve kalça eklemi</t>
  </si>
  <si>
    <t>Hip and hip joint</t>
  </si>
  <si>
    <t>Bacak, diz dahil</t>
  </si>
  <si>
    <t>Leg, including knee</t>
  </si>
  <si>
    <t>Ayak bileği</t>
  </si>
  <si>
    <t>Ankle</t>
  </si>
  <si>
    <t>Ayak</t>
  </si>
  <si>
    <t>Foot</t>
  </si>
  <si>
    <t>Ayak parmağı(ları)</t>
  </si>
  <si>
    <t>Toe(s)</t>
  </si>
  <si>
    <t>Bacaklarda bir çok yaralı olan</t>
  </si>
  <si>
    <t>Lower extremities, multiple sites affected</t>
  </si>
  <si>
    <t>Bacaklarda özel tanımlanmamış alanlar</t>
  </si>
  <si>
    <t>Lower extremities, other specified parts not elsewhere classified</t>
  </si>
  <si>
    <t>Bacaklarda meydana gelip belirlenememiş olanlar.</t>
  </si>
  <si>
    <t>Lower extremities, unspecified</t>
  </si>
  <si>
    <t>700- BÜTÜN VÜCUT VE ÇOK YÖNLÜ YARALANMALAR</t>
  </si>
  <si>
    <t xml:space="preserve">        Whole body and multiple sites</t>
  </si>
  <si>
    <t>Sistemik etkiler (Örneğin, zehirlenmeden ya da enfeksiyonlardan)</t>
  </si>
  <si>
    <t>Systemic effect (for example, from poisoning or infection)</t>
  </si>
  <si>
    <t>Vücutta birden fazla bölgenin etkilenmiş olması</t>
  </si>
  <si>
    <t>Multiple sites of the body affected</t>
  </si>
  <si>
    <t>Benzol (Benzene) and its homologous</t>
  </si>
  <si>
    <t>Halogenated derivatives of the aromatic hydrocarbones</t>
  </si>
  <si>
    <t>Phenols, their homologues or their hologenated derivatives</t>
  </si>
  <si>
    <t>900- VÜCUDUN DİĞER BÖLÜMLERİNİN YARALANMASI</t>
  </si>
  <si>
    <t>1000-TASNİF EDİLMEMİŞ VÜCUT YARALANMALARI</t>
  </si>
  <si>
    <t xml:space="preserve">        Part of body injured, unspecified</t>
  </si>
  <si>
    <t>Kafa, yüz ve boyun kırıkları</t>
  </si>
  <si>
    <t>Head, facial and neck fractures</t>
  </si>
  <si>
    <t>Bel kemiği, kaburga ve gövde kırıkları</t>
  </si>
  <si>
    <t>Waist bone, ribbed and carcase fractures</t>
  </si>
  <si>
    <t>Etraf kırıkları (alt ve üst ekstremite kırıkları)</t>
  </si>
  <si>
    <t>Enviroment fractures (Lower and upper Extremities)</t>
  </si>
  <si>
    <t xml:space="preserve"> Kafa, yüz ve boyun kırıkları</t>
  </si>
  <si>
    <t>130 -    Diğer kırıklar (yer değiştirmiş kırıklar ve çıkıklı kırıklar)</t>
  </si>
  <si>
    <t>Other fractures (dislocated, displaced)</t>
  </si>
  <si>
    <t>Bütün kemiklerdeki kırıksız çıkıklar</t>
  </si>
  <si>
    <t>Types of dislocation</t>
  </si>
  <si>
    <t>Çıkıklar ve kısmi çıkıklar</t>
  </si>
  <si>
    <t>Dislocations and subluxations</t>
  </si>
  <si>
    <t>Bütün eklemlerde bitişik adalelerdeki burkulma ve incinmeler</t>
  </si>
  <si>
    <t xml:space="preserve">Sprains and strains </t>
  </si>
  <si>
    <t>300- YÜZEYSEL YARALANMALAR VE AÇIK YARALAR</t>
  </si>
  <si>
    <t>Superficial injuries (including abrasions,blisters (non-thermal), contusions, puncture wounds (without major open wounds),insect bites (non-venomous)</t>
  </si>
  <si>
    <t>Travmatise of head (Including travmatue due to injuries, brain torns, bleeding and crushed)</t>
  </si>
  <si>
    <t>Open wounds (including cuts, lacerations, puncture wounds (with penetrating foreign body), animal bites)</t>
  </si>
  <si>
    <t>400- EZİK VE ÇÜRÜKLER</t>
  </si>
  <si>
    <t>Vücudun  her yerinde meydana gelen ve derinin üstünü bozmayan yüzeysel travma sonucu oluşan ezik ve çürükler.</t>
  </si>
  <si>
    <t>500- GÖZE VEYA DOĞAL VÜCUT BOŞLUKLARINA YABANCI CİSİM KAÇMASI</t>
  </si>
  <si>
    <t>Contamination of the body or the eye with a foreing object (ear(s), throat, nose, bronchus, digestive system)</t>
  </si>
  <si>
    <t>700- YANMALAR, KİMYASAL YANMA, KAYNAR SU İLE HAŞLANMA VE DONMA</t>
  </si>
  <si>
    <t>Burns (thermal) (including from electrical heating appliances, electricity, flames, friction, hot air and hot gases, hot objects, lightning, radiation)</t>
  </si>
  <si>
    <t>21-49</t>
  </si>
  <si>
    <t>50-99</t>
  </si>
  <si>
    <t>100-199</t>
  </si>
  <si>
    <t>200-249</t>
  </si>
  <si>
    <t>250-499</t>
  </si>
  <si>
    <t>Kimyasal yanmalar (aşınma)</t>
  </si>
  <si>
    <t>Chemical burns (corrosions)</t>
  </si>
  <si>
    <t>Soğuğa maruz kalarak donma</t>
  </si>
  <si>
    <t>Frostbite</t>
  </si>
  <si>
    <t>800- AKUT ZEHİRLENMELER VE ENFEKSİYONLAR</t>
  </si>
  <si>
    <t>Acute poisonings (acute effects of the injection, ingestion, absorption or inhalation of toxic, corrosive or caustic substances; including toxic effects of contact with venomous animals)</t>
  </si>
  <si>
    <t>Infections (including intestinal infectious diseases, specified zoonoses, protozoal diseases, viral diseases, mycoses)</t>
  </si>
  <si>
    <t>900- YARALARIN BELİRLENMİŞ DİĞER TİPLERİ</t>
  </si>
  <si>
    <t>Vücut sıcaklığının fizyolojik değerlerin altına düşmesi</t>
  </si>
  <si>
    <t>Hypothermia</t>
  </si>
  <si>
    <t>Hava ve su basıncının fiziksel ve patolojik etkileri</t>
  </si>
  <si>
    <t>Effects of air pressure and water pressure</t>
  </si>
  <si>
    <t>Effects of maltreatment (including physical abuse, psychological abuse)</t>
  </si>
  <si>
    <t>Effects of lightning (shock from lightning, struck by lightning not otherwise specified)</t>
  </si>
  <si>
    <t>Batma veya öldürücü olmayan dalış</t>
  </si>
  <si>
    <t>Drowning and non-fatal submersion</t>
  </si>
  <si>
    <t>Gürültü ve titreşimin etkileri (Ani duyma kaybını da kapsar)</t>
  </si>
  <si>
    <t>Effects of noise and vibration (including acute hearing loss)</t>
  </si>
  <si>
    <t>Elektrik enerjisinin etkileri (elektrik şoku)</t>
  </si>
  <si>
    <t>Effects of electric current (electrocution, shock from electric current)</t>
  </si>
  <si>
    <t>1000- TİPİ BELİRTİLMEMİŞ YA DA SINIFLANMAMIŞ YARALANMALAR</t>
  </si>
  <si>
    <t>A-I A</t>
  </si>
  <si>
    <t>A-I B</t>
  </si>
  <si>
    <t>A-2</t>
  </si>
  <si>
    <t>A-3 A</t>
  </si>
  <si>
    <t>A-3 B</t>
  </si>
  <si>
    <t>A-3 C</t>
  </si>
  <si>
    <t>Hidrosiyanik Asit, Siyanitler Ve Siyan Bileşikleri</t>
  </si>
  <si>
    <t>Hydrocyanic acid, Cyanides and compounds thereof</t>
  </si>
  <si>
    <t>A-4</t>
  </si>
  <si>
    <t>A-5</t>
  </si>
  <si>
    <t>A-6</t>
  </si>
  <si>
    <t>A-7</t>
  </si>
  <si>
    <t>10</t>
  </si>
  <si>
    <t>A-8 A</t>
  </si>
  <si>
    <t>11</t>
  </si>
  <si>
    <t>A-8 B</t>
  </si>
  <si>
    <t>12</t>
  </si>
  <si>
    <t>A-8 C</t>
  </si>
  <si>
    <t>13</t>
  </si>
  <si>
    <t>A-9</t>
  </si>
  <si>
    <t>14</t>
  </si>
  <si>
    <t>A-10 A</t>
  </si>
  <si>
    <t>15</t>
  </si>
  <si>
    <t>A-10 B</t>
  </si>
  <si>
    <t>16</t>
  </si>
  <si>
    <t>A-11 A</t>
  </si>
  <si>
    <t>17</t>
  </si>
  <si>
    <t>A-11 B</t>
  </si>
  <si>
    <t>18</t>
  </si>
  <si>
    <t>A-12 A</t>
  </si>
  <si>
    <t>19</t>
  </si>
  <si>
    <t>A-12 B</t>
  </si>
  <si>
    <t>20</t>
  </si>
  <si>
    <t>A-12 C</t>
  </si>
  <si>
    <t>21</t>
  </si>
  <si>
    <t>A-12 D</t>
  </si>
  <si>
    <t>22</t>
  </si>
  <si>
    <t>A-13</t>
  </si>
  <si>
    <t>23</t>
  </si>
  <si>
    <t>A-14</t>
  </si>
  <si>
    <t>24</t>
  </si>
  <si>
    <t>A-15 A</t>
  </si>
  <si>
    <t>25</t>
  </si>
  <si>
    <t>A-15 B</t>
  </si>
  <si>
    <t>26</t>
  </si>
  <si>
    <t>A-15 C</t>
  </si>
  <si>
    <t>27</t>
  </si>
  <si>
    <t>A-15 D</t>
  </si>
  <si>
    <t>28</t>
  </si>
  <si>
    <t>A-16</t>
  </si>
  <si>
    <t>29</t>
  </si>
  <si>
    <t>A-17</t>
  </si>
  <si>
    <t>30</t>
  </si>
  <si>
    <t>Alifatik Veya Alisiklik Halojenli Hidrokarbonlar (Trikloretilen Gibi)</t>
  </si>
  <si>
    <t>A-18 A</t>
  </si>
  <si>
    <t>31</t>
  </si>
  <si>
    <t>A-18 B</t>
  </si>
  <si>
    <t>32</t>
  </si>
  <si>
    <t>A-18 C</t>
  </si>
  <si>
    <t>33</t>
  </si>
  <si>
    <t>A-18 D</t>
  </si>
  <si>
    <t>34</t>
  </si>
  <si>
    <t>A-18 E</t>
  </si>
  <si>
    <t>35</t>
  </si>
  <si>
    <t>A-19 A</t>
  </si>
  <si>
    <t>36</t>
  </si>
  <si>
    <t>A-19 B</t>
  </si>
  <si>
    <t>37</t>
  </si>
  <si>
    <t>A-20 A</t>
  </si>
  <si>
    <t>38</t>
  </si>
  <si>
    <t>Alifatik Hidrokarbonların Nitro Türevleri</t>
  </si>
  <si>
    <t>Aliphatic hydrocarbons nitro derivatives</t>
  </si>
  <si>
    <t>A-20 B</t>
  </si>
  <si>
    <t>39</t>
  </si>
  <si>
    <t>A-21 A</t>
  </si>
  <si>
    <t>40</t>
  </si>
  <si>
    <t>Benzol (Benzen) Ve Homologları, Trambositopeni</t>
  </si>
  <si>
    <t>A-21 B</t>
  </si>
  <si>
    <t>41</t>
  </si>
  <si>
    <t>A-22</t>
  </si>
  <si>
    <t>42</t>
  </si>
  <si>
    <t>Aromatik Hidrokarbonların Halojen Türevleri</t>
  </si>
  <si>
    <t>A-23 A</t>
  </si>
  <si>
    <t>43</t>
  </si>
  <si>
    <t>Fenol, Tiofenol, Bunların Homologları Ve Halojenli Türevleri</t>
  </si>
  <si>
    <t>A-23 B</t>
  </si>
  <si>
    <t>44</t>
  </si>
  <si>
    <t>Alkil, Aril Ve Alkilariloksitlerle Alkilaril Sülfitlerin Halojenli Türevleri</t>
  </si>
  <si>
    <t>Halogenated derivatives of the alkylaryl oxides,alky,aril and alkylaryl sulfonates</t>
  </si>
  <si>
    <t>A-23 C</t>
  </si>
  <si>
    <t>45</t>
  </si>
  <si>
    <t>Hidrokinonun Oksidasyon Ürünleri Ve Benzokinon</t>
  </si>
  <si>
    <t>A-24</t>
  </si>
  <si>
    <t>46</t>
  </si>
  <si>
    <t>Aromatik Amin Ve Hidrazinler, Bunların Halojenli, Fenollü Ve Nitro Veya Sulfo Türevleri</t>
  </si>
  <si>
    <t>Aromatic amines or aromatic hydrazines or halogenated, phenolic, nitrified, nitrated or sulfonated derivatives thereof</t>
  </si>
  <si>
    <t>A-25</t>
  </si>
  <si>
    <t>47</t>
  </si>
  <si>
    <t>Aromatik Hidrokarbonların Ve Fenollerin Nitro Türevleri</t>
  </si>
  <si>
    <t>Nitro and phonel derivations of aromatic hydrocarbons</t>
  </si>
  <si>
    <t>B-1</t>
  </si>
  <si>
    <t>Deri Kanserleri Ve Prekanseröz Deri Hastalıkları</t>
  </si>
  <si>
    <t>B-2</t>
  </si>
  <si>
    <t>Kanserleşmeyen Deri Hastalıkları (Contact Dermatid, Egzama)</t>
  </si>
  <si>
    <t>C-1 A</t>
  </si>
  <si>
    <t>C-1 B</t>
  </si>
  <si>
    <t>C-1 C</t>
  </si>
  <si>
    <t>AYLAR İTİBARİYLE İŞ KAZASI VE MESLEK HASTALIĞI SAYILARI</t>
  </si>
  <si>
    <t>AYLAR</t>
  </si>
  <si>
    <t>-</t>
  </si>
  <si>
    <r>
      <t>KADIN</t>
    </r>
    <r>
      <rPr>
        <sz val="10"/>
        <rFont val="Arial"/>
        <family val="2"/>
      </rPr>
      <t xml:space="preserve">    Female</t>
    </r>
  </si>
  <si>
    <r>
      <t>ERKEK</t>
    </r>
    <r>
      <rPr>
        <sz val="10"/>
        <rFont val="Arial"/>
        <family val="2"/>
      </rPr>
      <t xml:space="preserve">   Male</t>
    </r>
  </si>
  <si>
    <r>
      <t xml:space="preserve">TOPLAM    </t>
    </r>
    <r>
      <rPr>
        <sz val="10"/>
        <rFont val="Arial"/>
        <family val="2"/>
      </rPr>
      <t>Total</t>
    </r>
  </si>
  <si>
    <t>200- ÇIKIKLAR, BURKULMA VE İNCİNMELER- (Kopma, yırtılma, burkulma, 
          incinme, eklem içindeki kanamalar (lif kopması), rüptür, yırtık, tam olmayan 
          kısmi çıkıklar, bağların ve birleşme yerlerinin yırtılması)</t>
  </si>
  <si>
    <t xml:space="preserve">          Dislocations, sprains and strains (Including avulsions, lacerations, sprains, 
          strains, traumatic haemarthroses, ruptures, subluxations and tears of joints 
          and ligaments) </t>
  </si>
  <si>
    <r>
      <t xml:space="preserve">İŞ  KAZASI SAYISI                                   </t>
    </r>
    <r>
      <rPr>
        <sz val="9"/>
        <rFont val="Arial Tur"/>
        <family val="0"/>
      </rPr>
      <t xml:space="preserve"> N'of  Employment Injuries</t>
    </r>
  </si>
  <si>
    <r>
      <t xml:space="preserve"> MESLEK HASTALIĞI SAYISI</t>
    </r>
    <r>
      <rPr>
        <sz val="9"/>
        <rFont val="Arial Tur"/>
        <family val="0"/>
      </rPr>
      <t xml:space="preserve">                               N'of Occupational Diseases</t>
    </r>
  </si>
  <si>
    <r>
      <t xml:space="preserve">TOPLAM - </t>
    </r>
    <r>
      <rPr>
        <sz val="10"/>
        <rFont val="Arial Tur"/>
        <family val="0"/>
      </rPr>
      <t>Total</t>
    </r>
  </si>
  <si>
    <r>
      <t xml:space="preserve">Bilinmeyen - </t>
    </r>
    <r>
      <rPr>
        <sz val="9"/>
        <rFont val="Arial Tur"/>
        <family val="0"/>
      </rPr>
      <t>Date of accident unknown</t>
    </r>
  </si>
  <si>
    <t>Month</t>
  </si>
  <si>
    <t>Date intervals</t>
  </si>
  <si>
    <t>TARİH ARALIKLARI</t>
  </si>
  <si>
    <r>
      <t>OCAK</t>
    </r>
    <r>
      <rPr>
        <sz val="10"/>
        <rFont val="Arial Tur"/>
        <family val="0"/>
      </rPr>
      <t xml:space="preserve">  January</t>
    </r>
  </si>
  <si>
    <t xml:space="preserve">(*) </t>
  </si>
  <si>
    <t>(*)</t>
  </si>
  <si>
    <r>
      <t xml:space="preserve">ŞUBAT </t>
    </r>
    <r>
      <rPr>
        <sz val="10"/>
        <rFont val="Arial Tur"/>
        <family val="0"/>
      </rPr>
      <t>February</t>
    </r>
  </si>
  <si>
    <r>
      <t xml:space="preserve">MART </t>
    </r>
    <r>
      <rPr>
        <sz val="10"/>
        <rFont val="Arial Tur"/>
        <family val="0"/>
      </rPr>
      <t>March</t>
    </r>
  </si>
  <si>
    <r>
      <t>NİSAN</t>
    </r>
    <r>
      <rPr>
        <sz val="10"/>
        <rFont val="Arial Tur"/>
        <family val="0"/>
      </rPr>
      <t xml:space="preserve"> April</t>
    </r>
  </si>
  <si>
    <r>
      <t xml:space="preserve">MAYIS </t>
    </r>
    <r>
      <rPr>
        <sz val="10"/>
        <rFont val="Arial Tur"/>
        <family val="0"/>
      </rPr>
      <t>May</t>
    </r>
  </si>
  <si>
    <r>
      <t>HAZİRAN</t>
    </r>
    <r>
      <rPr>
        <sz val="10"/>
        <rFont val="Arial Tur"/>
        <family val="0"/>
      </rPr>
      <t xml:space="preserve"> June</t>
    </r>
  </si>
  <si>
    <r>
      <t>TEMMUZ</t>
    </r>
    <r>
      <rPr>
        <sz val="10"/>
        <rFont val="Arial Tur"/>
        <family val="0"/>
      </rPr>
      <t xml:space="preserve"> July</t>
    </r>
  </si>
  <si>
    <r>
      <t>AĞUSTOS</t>
    </r>
    <r>
      <rPr>
        <sz val="10"/>
        <rFont val="Arial Tur"/>
        <family val="0"/>
      </rPr>
      <t xml:space="preserve"> August</t>
    </r>
  </si>
  <si>
    <r>
      <t>EYLÜL</t>
    </r>
    <r>
      <rPr>
        <sz val="10"/>
        <rFont val="Arial Tur"/>
        <family val="0"/>
      </rPr>
      <t xml:space="preserve"> September</t>
    </r>
  </si>
  <si>
    <r>
      <t>EKİM</t>
    </r>
    <r>
      <rPr>
        <sz val="10"/>
        <rFont val="Arial Tur"/>
        <family val="0"/>
      </rPr>
      <t xml:space="preserve"> October</t>
    </r>
  </si>
  <si>
    <r>
      <t xml:space="preserve">KASIM </t>
    </r>
    <r>
      <rPr>
        <sz val="10"/>
        <rFont val="Arial Tur"/>
        <family val="0"/>
      </rPr>
      <t>November</t>
    </r>
  </si>
  <si>
    <r>
      <t>ARALIK</t>
    </r>
    <r>
      <rPr>
        <sz val="10"/>
        <rFont val="Arial Tur"/>
        <family val="0"/>
      </rPr>
      <t xml:space="preserve"> December</t>
    </r>
  </si>
  <si>
    <t>On the date basis of employment injuries and occupational diseases</t>
  </si>
  <si>
    <t>Tablo No:…..</t>
  </si>
  <si>
    <r>
      <t>İŞ  KAZASI</t>
    </r>
    <r>
      <rPr>
        <sz val="9"/>
        <rFont val="Arial"/>
        <family val="2"/>
      </rPr>
      <t xml:space="preserve">                        Employment Injuries</t>
    </r>
  </si>
  <si>
    <r>
      <t xml:space="preserve">MESLEK HASTALIĞI </t>
    </r>
    <r>
      <rPr>
        <sz val="9"/>
        <rFont val="Arial"/>
        <family val="2"/>
      </rPr>
      <t xml:space="preserve">              Occupational Diseases</t>
    </r>
  </si>
  <si>
    <r>
      <t xml:space="preserve">TOPLAM                                            </t>
    </r>
    <r>
      <rPr>
        <sz val="9"/>
        <rFont val="Arial"/>
        <family val="2"/>
      </rPr>
      <t>Total</t>
    </r>
  </si>
  <si>
    <r>
      <t xml:space="preserve">MESLEK HASTALIĞI </t>
    </r>
    <r>
      <rPr>
        <sz val="9"/>
        <color indexed="10"/>
        <rFont val="Arial"/>
        <family val="2"/>
      </rPr>
      <t xml:space="preserve">             </t>
    </r>
    <r>
      <rPr>
        <sz val="9"/>
        <rFont val="Arial"/>
        <family val="2"/>
      </rPr>
      <t xml:space="preserve"> Occupational Diseases</t>
    </r>
  </si>
  <si>
    <r>
      <t>ERKEK</t>
    </r>
    <r>
      <rPr>
        <sz val="8"/>
        <rFont val="Arial"/>
        <family val="2"/>
      </rPr>
      <t xml:space="preserve">   Male</t>
    </r>
  </si>
  <si>
    <r>
      <t>KADIN</t>
    </r>
    <r>
      <rPr>
        <sz val="8"/>
        <rFont val="Arial"/>
        <family val="2"/>
      </rPr>
      <t xml:space="preserve">    Female</t>
    </r>
  </si>
  <si>
    <r>
      <t xml:space="preserve">TOP.    </t>
    </r>
    <r>
      <rPr>
        <sz val="8"/>
        <rFont val="Arial"/>
        <family val="2"/>
      </rPr>
      <t>Total</t>
    </r>
  </si>
  <si>
    <r>
      <t xml:space="preserve">TOP.   </t>
    </r>
    <r>
      <rPr>
        <sz val="8"/>
        <rFont val="Arial"/>
        <family val="2"/>
      </rPr>
      <t>Total</t>
    </r>
  </si>
  <si>
    <r>
      <t xml:space="preserve">TOP.              </t>
    </r>
    <r>
      <rPr>
        <sz val="8"/>
        <rFont val="Arial"/>
        <family val="2"/>
      </rPr>
      <t>Total</t>
    </r>
  </si>
  <si>
    <r>
      <t>TOPLAM-</t>
    </r>
    <r>
      <rPr>
        <sz val="9"/>
        <rFont val="Arial"/>
        <family val="2"/>
      </rPr>
      <t>Total</t>
    </r>
  </si>
  <si>
    <r>
      <t xml:space="preserve">AĞIRLIKLI ORT.YAŞ              </t>
    </r>
    <r>
      <rPr>
        <sz val="9"/>
        <rFont val="Arial"/>
        <family val="2"/>
      </rPr>
      <t>Weighted average age</t>
    </r>
  </si>
  <si>
    <r>
      <t xml:space="preserve">Erkek  
</t>
    </r>
    <r>
      <rPr>
        <sz val="9"/>
        <rFont val="Arial"/>
        <family val="2"/>
      </rPr>
      <t xml:space="preserve">Male </t>
    </r>
    <r>
      <rPr>
        <b/>
        <sz val="9"/>
        <rFont val="Arial"/>
        <family val="2"/>
      </rPr>
      <t xml:space="preserve">     </t>
    </r>
  </si>
  <si>
    <r>
      <t xml:space="preserve">Kadın 
</t>
    </r>
    <r>
      <rPr>
        <sz val="9"/>
        <rFont val="Arial"/>
        <family val="2"/>
      </rPr>
      <t>Female</t>
    </r>
  </si>
  <si>
    <r>
      <t xml:space="preserve">Toplam 
</t>
    </r>
    <r>
      <rPr>
        <sz val="9"/>
        <rFont val="Arial"/>
        <family val="2"/>
      </rPr>
      <t xml:space="preserve">Total   </t>
    </r>
    <r>
      <rPr>
        <b/>
        <sz val="9"/>
        <rFont val="Arial"/>
        <family val="2"/>
      </rPr>
      <t xml:space="preserve">    </t>
    </r>
  </si>
  <si>
    <r>
      <t>TOPLAM -</t>
    </r>
    <r>
      <rPr>
        <sz val="9"/>
        <rFont val="Arial"/>
        <family val="2"/>
      </rPr>
      <t xml:space="preserve"> Total</t>
    </r>
  </si>
  <si>
    <r>
      <t xml:space="preserve">Erkek        </t>
    </r>
    <r>
      <rPr>
        <sz val="9"/>
        <rFont val="Arial"/>
        <family val="2"/>
      </rPr>
      <t>Male</t>
    </r>
  </si>
  <si>
    <r>
      <t xml:space="preserve">Kadın        </t>
    </r>
    <r>
      <rPr>
        <sz val="9"/>
        <rFont val="Arial"/>
        <family val="2"/>
      </rPr>
      <t>Female</t>
    </r>
  </si>
  <si>
    <r>
      <t xml:space="preserve">Toplam        </t>
    </r>
    <r>
      <rPr>
        <sz val="9"/>
        <rFont val="Arial"/>
        <family val="2"/>
      </rPr>
      <t>Total</t>
    </r>
  </si>
  <si>
    <r>
      <t xml:space="preserve">1.SAAT - </t>
    </r>
    <r>
      <rPr>
        <sz val="9"/>
        <rFont val="Arial"/>
        <family val="2"/>
      </rPr>
      <t>1st Hour</t>
    </r>
  </si>
  <si>
    <r>
      <t xml:space="preserve">2.SAAT - </t>
    </r>
    <r>
      <rPr>
        <sz val="9"/>
        <rFont val="Arial"/>
        <family val="2"/>
      </rPr>
      <t>2 nd Hour</t>
    </r>
  </si>
  <si>
    <r>
      <t xml:space="preserve">4.SAAT - </t>
    </r>
    <r>
      <rPr>
        <sz val="9"/>
        <rFont val="Arial"/>
        <family val="2"/>
      </rPr>
      <t>4 th  Hour</t>
    </r>
  </si>
  <si>
    <r>
      <t xml:space="preserve">5.SAAT - </t>
    </r>
    <r>
      <rPr>
        <sz val="9"/>
        <rFont val="Arial"/>
        <family val="2"/>
      </rPr>
      <t>5 th  Hour</t>
    </r>
  </si>
  <si>
    <r>
      <t xml:space="preserve">6.SAAT - </t>
    </r>
    <r>
      <rPr>
        <sz val="9"/>
        <rFont val="Arial"/>
        <family val="2"/>
      </rPr>
      <t>6 th  Hour</t>
    </r>
  </si>
  <si>
    <r>
      <t>7.SAAT -</t>
    </r>
    <r>
      <rPr>
        <sz val="9"/>
        <rFont val="Arial"/>
        <family val="2"/>
      </rPr>
      <t xml:space="preserve"> 7 th  Hour</t>
    </r>
  </si>
  <si>
    <r>
      <t>8.SAAT -</t>
    </r>
    <r>
      <rPr>
        <sz val="9"/>
        <rFont val="Arial"/>
        <family val="2"/>
      </rPr>
      <t xml:space="preserve"> 8 th Hour</t>
    </r>
  </si>
  <si>
    <r>
      <t>9.SAAT+</t>
    </r>
    <r>
      <rPr>
        <sz val="9"/>
        <rFont val="Arial"/>
        <family val="2"/>
      </rPr>
      <t>- 9 th Hour 
                  and Over</t>
    </r>
  </si>
  <si>
    <r>
      <t>Bilinmeyen</t>
    </r>
    <r>
      <rPr>
        <sz val="9"/>
        <rFont val="Arial"/>
        <family val="2"/>
      </rPr>
      <t>-Unknown</t>
    </r>
  </si>
  <si>
    <r>
      <t>TOPLAM</t>
    </r>
    <r>
      <rPr>
        <sz val="9"/>
        <rFont val="Arial"/>
        <family val="2"/>
      </rPr>
      <t xml:space="preserve"> - Total</t>
    </r>
  </si>
  <si>
    <r>
      <t xml:space="preserve">Erkek        </t>
    </r>
    <r>
      <rPr>
        <sz val="10"/>
        <rFont val="Arial"/>
        <family val="2"/>
      </rPr>
      <t>Male</t>
    </r>
  </si>
  <si>
    <r>
      <t xml:space="preserve">Kadın        </t>
    </r>
    <r>
      <rPr>
        <sz val="10"/>
        <rFont val="Arial"/>
        <family val="2"/>
      </rPr>
      <t>Female</t>
    </r>
  </si>
  <si>
    <r>
      <t xml:space="preserve">Oran(%)
</t>
    </r>
    <r>
      <rPr>
        <sz val="10"/>
        <rFont val="Arial"/>
        <family val="2"/>
      </rPr>
      <t>Rate</t>
    </r>
    <r>
      <rPr>
        <b/>
        <sz val="10"/>
        <rFont val="Arial"/>
        <family val="2"/>
      </rPr>
      <t>(%)
(2/1)</t>
    </r>
  </si>
  <si>
    <r>
      <t xml:space="preserve">TOPLAM - </t>
    </r>
    <r>
      <rPr>
        <sz val="9"/>
        <rFont val="Arial"/>
        <family val="2"/>
      </rPr>
      <t>Total</t>
    </r>
  </si>
  <si>
    <r>
      <t>Bilinmeyen-</t>
    </r>
    <r>
      <rPr>
        <sz val="7"/>
        <rFont val="Arial"/>
        <family val="2"/>
      </rPr>
      <t>Unknown</t>
    </r>
  </si>
  <si>
    <r>
      <t xml:space="preserve">Bilinmeyen- </t>
    </r>
    <r>
      <rPr>
        <sz val="9"/>
        <rFont val="Arial"/>
        <family val="2"/>
      </rPr>
      <t>Unknown</t>
    </r>
  </si>
  <si>
    <r>
      <t xml:space="preserve">  2-7 GÜN
  </t>
    </r>
    <r>
      <rPr>
        <sz val="9"/>
        <rFont val="Arial"/>
        <family val="2"/>
      </rPr>
      <t>2-7 Day</t>
    </r>
  </si>
  <si>
    <r>
      <t xml:space="preserve">  8-30 GÜN 
  </t>
    </r>
    <r>
      <rPr>
        <sz val="9"/>
        <rFont val="Arial"/>
        <family val="2"/>
      </rPr>
      <t>8 - 30 Days</t>
    </r>
  </si>
  <si>
    <r>
      <t xml:space="preserve">Kod No                               </t>
    </r>
    <r>
      <rPr>
        <sz val="9"/>
        <rFont val="Arial"/>
        <family val="2"/>
      </rPr>
      <t>Code Number</t>
    </r>
  </si>
  <si>
    <r>
      <t xml:space="preserve">Meslek Hastalıkları 
</t>
    </r>
    <r>
      <rPr>
        <sz val="9"/>
        <rFont val="Arial"/>
        <family val="2"/>
      </rPr>
      <t>Occupational Diseases</t>
    </r>
  </si>
  <si>
    <r>
      <t xml:space="preserve">A Grubu - </t>
    </r>
    <r>
      <rPr>
        <sz val="9"/>
        <rFont val="Arial"/>
        <family val="2"/>
      </rPr>
      <t>Group A</t>
    </r>
  </si>
  <si>
    <r>
      <t>Arsenik Ve Bileşikleri-</t>
    </r>
    <r>
      <rPr>
        <sz val="9"/>
        <rFont val="Arial"/>
        <family val="2"/>
      </rPr>
      <t>Arsenic and its compounds</t>
    </r>
  </si>
  <si>
    <r>
      <t>Arsenikli Hidrojen Veya Arsin</t>
    </r>
    <r>
      <rPr>
        <sz val="9"/>
        <rFont val="Arial"/>
        <family val="2"/>
      </rPr>
      <t xml:space="preserve"> - Arsenic with hydrogen or arsine</t>
    </r>
  </si>
  <si>
    <r>
      <t>Berilyum (Glüsinyum) Ve Bileşikleri -</t>
    </r>
    <r>
      <rPr>
        <sz val="9"/>
        <rFont val="Arial"/>
        <family val="2"/>
      </rPr>
      <t xml:space="preserve"> Beryllium (glusinium) and its compounds</t>
    </r>
  </si>
  <si>
    <r>
      <t>Fosgen (Karbonilklorür)</t>
    </r>
    <r>
      <rPr>
        <sz val="9"/>
        <rFont val="Arial"/>
        <family val="2"/>
      </rPr>
      <t xml:space="preserve"> - Phosgene (carbonly chloride)</t>
    </r>
  </si>
  <si>
    <r>
      <t xml:space="preserve">Kadmium Ve Bileşikleri - </t>
    </r>
    <r>
      <rPr>
        <sz val="9"/>
        <rFont val="Arial"/>
        <family val="2"/>
      </rPr>
      <t>Cadmium and its compounds</t>
    </r>
  </si>
  <si>
    <r>
      <t>Krom Ve Bileşikleri</t>
    </r>
    <r>
      <rPr>
        <sz val="9"/>
        <rFont val="Arial"/>
        <family val="2"/>
      </rPr>
      <t xml:space="preserve"> - Chrome and its compounds</t>
    </r>
  </si>
  <si>
    <r>
      <t>Civa Ve Bileşikleri</t>
    </r>
    <r>
      <rPr>
        <sz val="9"/>
        <rFont val="Arial"/>
        <family val="2"/>
      </rPr>
      <t>- Mercury and its compounds</t>
    </r>
  </si>
  <si>
    <r>
      <t>Manganez Ve Bileşikleri</t>
    </r>
    <r>
      <rPr>
        <sz val="9"/>
        <rFont val="Arial"/>
        <family val="2"/>
      </rPr>
      <t xml:space="preserve"> - Manganese and its compounds</t>
    </r>
  </si>
  <si>
    <r>
      <t>Nitrik Asit</t>
    </r>
    <r>
      <rPr>
        <sz val="9"/>
        <rFont val="Arial"/>
        <family val="2"/>
      </rPr>
      <t xml:space="preserve"> - Nitric acid</t>
    </r>
  </si>
  <si>
    <r>
      <t xml:space="preserve">Nitroz Gazları </t>
    </r>
    <r>
      <rPr>
        <sz val="9"/>
        <rFont val="Arial"/>
        <family val="2"/>
      </rPr>
      <t>- Nitrous gases</t>
    </r>
  </si>
  <si>
    <r>
      <t>Amonyak</t>
    </r>
    <r>
      <rPr>
        <sz val="9"/>
        <rFont val="Arial"/>
        <family val="2"/>
      </rPr>
      <t xml:space="preserve"> - Ammonia</t>
    </r>
  </si>
  <si>
    <r>
      <t>Nikel Ve Bileşikleri</t>
    </r>
    <r>
      <rPr>
        <sz val="9"/>
        <rFont val="Arial"/>
        <family val="2"/>
      </rPr>
      <t xml:space="preserve"> - Nickel and its compounds</t>
    </r>
  </si>
  <si>
    <r>
      <t>Fosfor Ve Anorganik Fosfor Bileşikleri</t>
    </r>
    <r>
      <rPr>
        <sz val="9"/>
        <rFont val="Arial"/>
        <family val="2"/>
      </rPr>
      <t>-</t>
    </r>
    <r>
      <rPr>
        <sz val="8"/>
        <rFont val="Arial"/>
        <family val="2"/>
      </rPr>
      <t>Phosporus and inorganic phosporus comp.</t>
    </r>
  </si>
  <si>
    <r>
      <t>Organik Fosfor Bileşikleri</t>
    </r>
    <r>
      <rPr>
        <sz val="9"/>
        <rFont val="Arial"/>
        <family val="2"/>
      </rPr>
      <t xml:space="preserve"> - Organic phosporus and its compounds</t>
    </r>
  </si>
  <si>
    <r>
      <t xml:space="preserve">Kurşun Ve Kurşun Tozları </t>
    </r>
    <r>
      <rPr>
        <sz val="9"/>
        <rFont val="Arial"/>
        <family val="2"/>
      </rPr>
      <t>- Lead and lead dust</t>
    </r>
  </si>
  <si>
    <r>
      <t>Organik Kurşun Bileşikleri</t>
    </r>
    <r>
      <rPr>
        <sz val="9"/>
        <rFont val="Arial"/>
        <family val="2"/>
      </rPr>
      <t xml:space="preserve"> - Organic lead and its compounds</t>
    </r>
  </si>
  <si>
    <r>
      <t>Karbon Sülfür</t>
    </r>
    <r>
      <rPr>
        <sz val="9"/>
        <rFont val="Arial"/>
        <family val="2"/>
      </rPr>
      <t xml:space="preserve"> - Carbo sulfide</t>
    </r>
  </si>
  <si>
    <r>
      <t xml:space="preserve">Kükürtlü Hidrojen - </t>
    </r>
    <r>
      <rPr>
        <sz val="9"/>
        <rFont val="Arial"/>
        <family val="2"/>
      </rPr>
      <t>Sulfurous hydrogen</t>
    </r>
  </si>
  <si>
    <r>
      <t>Sülfürik Asid</t>
    </r>
    <r>
      <rPr>
        <sz val="9"/>
        <rFont val="Arial"/>
        <family val="2"/>
      </rPr>
      <t xml:space="preserve"> - Sulfuric acid</t>
    </r>
  </si>
  <si>
    <r>
      <t xml:space="preserve">Kükürt Dioksid - </t>
    </r>
    <r>
      <rPr>
        <sz val="9"/>
        <rFont val="Arial"/>
        <family val="2"/>
      </rPr>
      <t>Sulfur dioxide</t>
    </r>
  </si>
  <si>
    <r>
      <t>Talyum Ve Bileşikleri</t>
    </r>
    <r>
      <rPr>
        <sz val="9"/>
        <rFont val="Arial"/>
        <family val="2"/>
      </rPr>
      <t xml:space="preserve"> - Thallium and its compounds</t>
    </r>
  </si>
  <si>
    <r>
      <t>Vanadyum Ve Bileşikleri</t>
    </r>
    <r>
      <rPr>
        <sz val="9"/>
        <rFont val="Arial"/>
        <family val="2"/>
      </rPr>
      <t xml:space="preserve"> - Vanadium and its compounds</t>
    </r>
  </si>
  <si>
    <r>
      <t xml:space="preserve">Klor - </t>
    </r>
    <r>
      <rPr>
        <sz val="9"/>
        <rFont val="Arial"/>
        <family val="2"/>
      </rPr>
      <t>Chlorine</t>
    </r>
  </si>
  <si>
    <r>
      <t>Brom</t>
    </r>
    <r>
      <rPr>
        <sz val="9"/>
        <rFont val="Arial"/>
        <family val="2"/>
      </rPr>
      <t xml:space="preserve"> - Bromine</t>
    </r>
  </si>
  <si>
    <r>
      <t xml:space="preserve">İyot - </t>
    </r>
    <r>
      <rPr>
        <sz val="9"/>
        <rFont val="Arial"/>
        <family val="2"/>
      </rPr>
      <t>Iodine</t>
    </r>
  </si>
  <si>
    <r>
      <t xml:space="preserve">Flor - </t>
    </r>
    <r>
      <rPr>
        <sz val="9"/>
        <rFont val="Arial"/>
        <family val="2"/>
      </rPr>
      <t>Fluorine</t>
    </r>
  </si>
  <si>
    <r>
      <t xml:space="preserve">Alifatik Veya Alisiklik Hidrokarbonlar </t>
    </r>
    <r>
      <rPr>
        <sz val="9"/>
        <rFont val="Arial"/>
        <family val="2"/>
      </rPr>
      <t>-Aliphatic or alicyclic hydrocarbones</t>
    </r>
  </si>
  <si>
    <r>
      <t>Alkoller</t>
    </r>
    <r>
      <rPr>
        <sz val="9"/>
        <rFont val="Arial"/>
        <family val="2"/>
      </rPr>
      <t xml:space="preserve"> - Alcohols</t>
    </r>
  </si>
  <si>
    <r>
      <t>Glikoller</t>
    </r>
    <r>
      <rPr>
        <sz val="9"/>
        <rFont val="Arial"/>
        <family val="2"/>
      </rPr>
      <t xml:space="preserve"> - glycoles</t>
    </r>
  </si>
  <si>
    <r>
      <t>Eter Ve Türevleri</t>
    </r>
    <r>
      <rPr>
        <sz val="9"/>
        <rFont val="Arial"/>
        <family val="2"/>
      </rPr>
      <t xml:space="preserve"> - Ether and its derivatives</t>
    </r>
  </si>
  <si>
    <r>
      <t>Ketonlar</t>
    </r>
    <r>
      <rPr>
        <sz val="9"/>
        <rFont val="Arial"/>
        <family val="2"/>
      </rPr>
      <t xml:space="preserve"> - Ketone</t>
    </r>
  </si>
  <si>
    <r>
      <t xml:space="preserve">Organik Esterler </t>
    </r>
    <r>
      <rPr>
        <sz val="9"/>
        <rFont val="Arial"/>
        <family val="2"/>
      </rPr>
      <t>- Organic esters</t>
    </r>
  </si>
  <si>
    <r>
      <t xml:space="preserve">Organik Asidler </t>
    </r>
    <r>
      <rPr>
        <sz val="9"/>
        <rFont val="Arial"/>
        <family val="2"/>
      </rPr>
      <t>- Organic acid</t>
    </r>
  </si>
  <si>
    <r>
      <t xml:space="preserve">Aldehitler </t>
    </r>
    <r>
      <rPr>
        <sz val="9"/>
        <rFont val="Arial"/>
        <family val="2"/>
      </rPr>
      <t>- aldehyde</t>
    </r>
  </si>
  <si>
    <r>
      <t>Nitrik Asit Esterleri</t>
    </r>
    <r>
      <rPr>
        <sz val="9"/>
        <rFont val="Arial"/>
        <family val="2"/>
      </rPr>
      <t xml:space="preserve"> - nitric acid esters</t>
    </r>
  </si>
  <si>
    <r>
      <t xml:space="preserve">Naftalin Ve Homologları </t>
    </r>
    <r>
      <rPr>
        <sz val="9"/>
        <rFont val="Arial"/>
        <family val="2"/>
      </rPr>
      <t>- Naphtaline and its homologes</t>
    </r>
  </si>
  <si>
    <r>
      <t>B Grubu</t>
    </r>
    <r>
      <rPr>
        <sz val="9"/>
        <rFont val="Arial"/>
        <family val="2"/>
      </rPr>
      <t xml:space="preserve"> - Group B</t>
    </r>
  </si>
  <si>
    <r>
      <t xml:space="preserve">C Grubu </t>
    </r>
    <r>
      <rPr>
        <sz val="9"/>
        <rFont val="Arial"/>
        <family val="2"/>
      </rPr>
      <t>- Group C</t>
    </r>
  </si>
  <si>
    <r>
      <t>Slikoz Ve Slikotuberküloz</t>
    </r>
    <r>
      <rPr>
        <sz val="9"/>
        <rFont val="Arial"/>
        <family val="2"/>
      </rPr>
      <t xml:space="preserve"> - Silicosis and silicotuberculosis</t>
    </r>
  </si>
  <si>
    <r>
      <t>Asbestoz -</t>
    </r>
    <r>
      <rPr>
        <sz val="9"/>
        <rFont val="Arial"/>
        <family val="2"/>
      </rPr>
      <t xml:space="preserve"> Asbestosis</t>
    </r>
  </si>
  <si>
    <r>
      <t>Slikatoz</t>
    </r>
    <r>
      <rPr>
        <sz val="9"/>
        <rFont val="Arial"/>
        <family val="2"/>
      </rPr>
      <t xml:space="preserve"> - Silicatosis</t>
    </r>
  </si>
  <si>
    <r>
      <t xml:space="preserve">Sideroz - </t>
    </r>
    <r>
      <rPr>
        <sz val="9"/>
        <rFont val="Arial"/>
        <family val="2"/>
      </rPr>
      <t>Siderosis</t>
    </r>
  </si>
  <si>
    <r>
      <t xml:space="preserve">Aliminyum Ve Bileşikleri  - </t>
    </r>
    <r>
      <rPr>
        <sz val="9"/>
        <rFont val="Arial"/>
        <family val="2"/>
      </rPr>
      <t>Aliminium and its compounds</t>
    </r>
  </si>
  <si>
    <r>
      <t>Sert Metal Tozları</t>
    </r>
    <r>
      <rPr>
        <sz val="9"/>
        <rFont val="Arial"/>
        <family val="2"/>
      </rPr>
      <t xml:space="preserve"> - hard-metal dust</t>
    </r>
  </si>
  <si>
    <r>
      <t>Thomas Gürufu</t>
    </r>
    <r>
      <rPr>
        <sz val="9"/>
        <rFont val="Arial"/>
        <family val="2"/>
      </rPr>
      <t xml:space="preserve"> - Thomas slug</t>
    </r>
  </si>
  <si>
    <r>
      <t xml:space="preserve">Mesleki-Bronşiyal Astma - </t>
    </r>
    <r>
      <rPr>
        <sz val="9"/>
        <rFont val="Arial"/>
        <family val="2"/>
      </rPr>
      <t>Ocupational bronchial asthma</t>
    </r>
  </si>
  <si>
    <r>
      <t>Bissinoz</t>
    </r>
    <r>
      <rPr>
        <sz val="9"/>
        <rFont val="Arial"/>
        <family val="2"/>
      </rPr>
      <t xml:space="preserve"> - Byssinosis</t>
    </r>
  </si>
  <si>
    <r>
      <t>D Grubu</t>
    </r>
    <r>
      <rPr>
        <sz val="9"/>
        <rFont val="Arial"/>
        <family val="2"/>
      </rPr>
      <t>- Group D</t>
    </r>
  </si>
  <si>
    <r>
      <t>Helminthiasis</t>
    </r>
    <r>
      <rPr>
        <sz val="9"/>
        <rFont val="Arial"/>
        <family val="2"/>
      </rPr>
      <t xml:space="preserve"> - Helminthiasis</t>
    </r>
  </si>
  <si>
    <r>
      <t xml:space="preserve">Tropik Hastalıkları - </t>
    </r>
    <r>
      <rPr>
        <sz val="9"/>
        <rFont val="Arial"/>
        <family val="2"/>
      </rPr>
      <t>Tropical diseases</t>
    </r>
  </si>
  <si>
    <r>
      <t>E Grubu</t>
    </r>
    <r>
      <rPr>
        <sz val="9"/>
        <rFont val="Arial"/>
        <family val="2"/>
      </rPr>
      <t>- Group E</t>
    </r>
  </si>
  <si>
    <r>
      <t xml:space="preserve">YARANIN ÇEŞİDİ
</t>
    </r>
    <r>
      <rPr>
        <sz val="9"/>
        <rFont val="Arial"/>
        <family val="2"/>
      </rPr>
      <t>Type of injury</t>
    </r>
  </si>
  <si>
    <r>
      <t xml:space="preserve">100- KIRIKLAR </t>
    </r>
    <r>
      <rPr>
        <sz val="9"/>
        <rFont val="Arial"/>
        <family val="2"/>
      </rPr>
      <t>-  Fractures</t>
    </r>
  </si>
  <si>
    <r>
      <t>110 -  Kapalı kırıklar</t>
    </r>
    <r>
      <rPr>
        <sz val="9"/>
        <rFont val="Arial"/>
        <family val="2"/>
      </rPr>
      <t xml:space="preserve"> - Closed fractures</t>
    </r>
  </si>
  <si>
    <r>
      <t>120 -  Açık kırıklar</t>
    </r>
    <r>
      <rPr>
        <sz val="9"/>
        <rFont val="Arial"/>
        <family val="2"/>
      </rPr>
      <t xml:space="preserve"> - Open fractures</t>
    </r>
  </si>
  <si>
    <r>
      <t xml:space="preserve">       </t>
    </r>
    <r>
      <rPr>
        <sz val="9"/>
        <rFont val="Arial"/>
        <family val="2"/>
      </rPr>
      <t xml:space="preserve"> Superficial injuries and open wounds</t>
    </r>
  </si>
  <si>
    <r>
      <t>Başta çarpma,</t>
    </r>
    <r>
      <rPr>
        <sz val="9"/>
        <rFont val="Arial"/>
        <family val="2"/>
      </rPr>
      <t xml:space="preserve"> </t>
    </r>
    <r>
      <rPr>
        <b/>
        <sz val="9"/>
        <rFont val="Arial"/>
        <family val="2"/>
      </rPr>
      <t>(Travma sonucu meydana gelen yara ve bereler beyin yırtık, kanama ve ezilmeleri)</t>
    </r>
  </si>
  <si>
    <r>
      <t xml:space="preserve">        </t>
    </r>
    <r>
      <rPr>
        <sz val="9"/>
        <rFont val="Arial"/>
        <family val="2"/>
      </rPr>
      <t xml:space="preserve"> Crushed and contusions</t>
    </r>
  </si>
  <si>
    <r>
      <t xml:space="preserve">       </t>
    </r>
    <r>
      <rPr>
        <sz val="9"/>
        <rFont val="Arial"/>
        <family val="2"/>
      </rPr>
      <t xml:space="preserve">  Contamination of the body or the eye with a foreing object</t>
    </r>
  </si>
  <si>
    <r>
      <t>Göze veya doğal vücut boşluklarına yabancı cisim kaçması</t>
    </r>
    <r>
      <rPr>
        <sz val="9"/>
        <rFont val="Arial"/>
        <family val="2"/>
      </rPr>
      <t xml:space="preserve"> </t>
    </r>
    <r>
      <rPr>
        <b/>
        <sz val="9"/>
        <rFont val="Arial"/>
        <family val="2"/>
      </rPr>
      <t>(kulağa, boğaza, buruna, bronşlara, sindirim borusuna v.b.)</t>
    </r>
  </si>
  <si>
    <r>
      <t xml:space="preserve">Kaynar su ile haşlanma </t>
    </r>
    <r>
      <rPr>
        <sz val="9"/>
        <rFont val="Arial"/>
        <family val="2"/>
      </rPr>
      <t>- Scalds</t>
    </r>
  </si>
  <si>
    <r>
      <t>Radyasyon etkileri</t>
    </r>
    <r>
      <rPr>
        <sz val="9"/>
        <rFont val="Arial"/>
        <family val="2"/>
      </rPr>
      <t xml:space="preserve"> - Effects of radiation</t>
    </r>
  </si>
  <si>
    <r>
      <t>Boğulma-</t>
    </r>
    <r>
      <rPr>
        <sz val="9"/>
        <rFont val="Arial"/>
        <family val="2"/>
      </rPr>
      <t>Asphyxiation</t>
    </r>
  </si>
  <si>
    <r>
      <t xml:space="preserve">Diğer özgün yaralanmalar </t>
    </r>
    <r>
      <rPr>
        <sz val="9"/>
        <rFont val="Arial"/>
        <family val="2"/>
      </rPr>
      <t>- Other specified injuries</t>
    </r>
  </si>
  <si>
    <r>
      <t xml:space="preserve">YARANIN VÜCUTTAKİ YERİ                                                                                                 </t>
    </r>
    <r>
      <rPr>
        <sz val="9"/>
        <rFont val="Arial"/>
        <family val="2"/>
      </rPr>
      <t>Part of body injured</t>
    </r>
  </si>
  <si>
    <r>
      <t xml:space="preserve">        </t>
    </r>
    <r>
      <rPr>
        <sz val="9"/>
        <rFont val="Arial"/>
        <family val="2"/>
      </rPr>
      <t>Other Parts of body injured</t>
    </r>
  </si>
  <si>
    <t>C-1 D</t>
  </si>
  <si>
    <t>C-2</t>
  </si>
  <si>
    <t>C-3</t>
  </si>
  <si>
    <t>C-4</t>
  </si>
  <si>
    <t>C-5</t>
  </si>
  <si>
    <t>C-6</t>
  </si>
  <si>
    <t>D-1</t>
  </si>
  <si>
    <t>D-2</t>
  </si>
  <si>
    <t>D-3</t>
  </si>
  <si>
    <t>Hayvanlardan İnsana Bulaşan Hastalıklar</t>
  </si>
  <si>
    <t>Infectious or parasitic diseases transmitted to man by animals or remains of animals</t>
  </si>
  <si>
    <t>D-4</t>
  </si>
  <si>
    <t>Meslek Gereği Enfeksiyon Hastalıklarına Özellikle Maruz Kişilerdeki Enfeksiyon Hastalıkları (Rie Tbc)</t>
  </si>
  <si>
    <t>E-1</t>
  </si>
  <si>
    <t>İyonlayıcı Işınlarla Olan Hastalıklar</t>
  </si>
  <si>
    <t>Diseases caused by ionizing radiations</t>
  </si>
  <si>
    <t>E-2</t>
  </si>
  <si>
    <t>Enfraruj Işınları İle Katarakt</t>
  </si>
  <si>
    <t>Cataracts caused by heat radiation</t>
  </si>
  <si>
    <t>E-3</t>
  </si>
  <si>
    <t>Gürültü Sonucu İşitme Kaybı (Akustik Çentik)</t>
  </si>
  <si>
    <t>Hearing impairment caused by noise (Acustic slot)</t>
  </si>
  <si>
    <t>E-4</t>
  </si>
  <si>
    <t>E-5</t>
  </si>
  <si>
    <t>Titreşim Sonucu Kemik-Eklem Zararları Ve Anjönöratik Bozuklukları</t>
  </si>
  <si>
    <t>Osteoarticular diseases of the hands and wrists caused by mechanical vibration</t>
  </si>
  <si>
    <t>E-6 A</t>
  </si>
  <si>
    <t>10 KANUN YAPICILAR, ÜST DÜZEY YÖNETİCİLER VE MÜDÜRLER</t>
  </si>
  <si>
    <t>1800-ZARARLI MADDELERLE VEYA RADYASYONLA TEMAS ETMEK VEYA MARUZ KALMAK</t>
  </si>
  <si>
    <t>Sürekli Lokal Baskı Sonucu Artiküler Bursaların Hastalıkları</t>
  </si>
  <si>
    <t>E-6 B</t>
  </si>
  <si>
    <t>Aşırı Yükleme Sonucu Veter, Veter Kılıfı Ve Periost Hastalıkları</t>
  </si>
  <si>
    <t>E-6 C</t>
  </si>
  <si>
    <t>Maden Ocağı Ve Benzeri İşyerlerindeki Meniskus Zararları</t>
  </si>
  <si>
    <t>Meniskus diseases in mining sites and so</t>
  </si>
  <si>
    <t>E-6 D</t>
  </si>
  <si>
    <t>Fazla Zorlama Sonucu Vertebra Prosesuslarının Yırtılması</t>
  </si>
  <si>
    <t>E-6 E</t>
  </si>
  <si>
    <t>Sürekli Lokal Baskı Sonucu Sinir Felçleri</t>
  </si>
  <si>
    <t>E-6 F</t>
  </si>
  <si>
    <t>Kas Krampları</t>
  </si>
  <si>
    <t>Muscular cramps</t>
  </si>
  <si>
    <t>E-7</t>
  </si>
  <si>
    <t>Maden İşçileri Nistagmusu</t>
  </si>
  <si>
    <t>Miners’ nystagmus</t>
  </si>
  <si>
    <t xml:space="preserve"> IĞDIR</t>
  </si>
  <si>
    <t xml:space="preserve"> KARABÜK</t>
  </si>
  <si>
    <t xml:space="preserve"> KİLİS</t>
  </si>
  <si>
    <t xml:space="preserve"> OSMANİYE</t>
  </si>
  <si>
    <t xml:space="preserve"> DÜZCE</t>
  </si>
  <si>
    <t xml:space="preserve"> </t>
  </si>
  <si>
    <t xml:space="preserve"> ADANA</t>
  </si>
  <si>
    <t xml:space="preserve"> ADIYAMAN</t>
  </si>
  <si>
    <t xml:space="preserve"> AĞRI</t>
  </si>
  <si>
    <t xml:space="preserve"> AMASYA</t>
  </si>
  <si>
    <t xml:space="preserve"> ANKARA</t>
  </si>
  <si>
    <t xml:space="preserve"> ANTALYA</t>
  </si>
  <si>
    <t xml:space="preserve"> ARTVİN</t>
  </si>
  <si>
    <t xml:space="preserve"> AYDIN</t>
  </si>
  <si>
    <t xml:space="preserve"> BALIKESİR</t>
  </si>
  <si>
    <t xml:space="preserve"> BİLECİK</t>
  </si>
  <si>
    <t xml:space="preserve"> BİNGÖL</t>
  </si>
  <si>
    <t xml:space="preserve"> BİTLİS</t>
  </si>
  <si>
    <t xml:space="preserve"> BOLU</t>
  </si>
  <si>
    <t xml:space="preserve"> BURDUR</t>
  </si>
  <si>
    <t xml:space="preserve"> BURSA</t>
  </si>
  <si>
    <t xml:space="preserve"> ÇANAKKALE</t>
  </si>
  <si>
    <t xml:space="preserve"> ÇANKIRI</t>
  </si>
  <si>
    <t xml:space="preserve"> ÇORUM</t>
  </si>
  <si>
    <t xml:space="preserve"> DENİZLİ</t>
  </si>
  <si>
    <t xml:space="preserve"> DİYARBAKIR</t>
  </si>
  <si>
    <t xml:space="preserve"> EDİRNE</t>
  </si>
  <si>
    <t xml:space="preserve"> ELAZIĞ</t>
  </si>
  <si>
    <t xml:space="preserve"> ERZİNCAN</t>
  </si>
  <si>
    <t xml:space="preserve"> ERZURUM</t>
  </si>
  <si>
    <t xml:space="preserve"> ESKİŞEHİR</t>
  </si>
  <si>
    <t xml:space="preserve"> GAZİANTEP</t>
  </si>
  <si>
    <t xml:space="preserve"> GİRESUN</t>
  </si>
  <si>
    <t xml:space="preserve"> GÜMÜŞHANE</t>
  </si>
  <si>
    <t xml:space="preserve"> HAKKARİ</t>
  </si>
  <si>
    <t xml:space="preserve"> ISPARTA</t>
  </si>
  <si>
    <t xml:space="preserve"> İSTANBUL</t>
  </si>
  <si>
    <t xml:space="preserve"> İZMİR</t>
  </si>
  <si>
    <t xml:space="preserve"> KARS</t>
  </si>
  <si>
    <t xml:space="preserve"> KASTAMONU</t>
  </si>
  <si>
    <t xml:space="preserve"> KAYSERİ</t>
  </si>
  <si>
    <t xml:space="preserve"> KIRKLARELİ</t>
  </si>
  <si>
    <t xml:space="preserve"> KIRŞEHİR</t>
  </si>
  <si>
    <t xml:space="preserve"> KOCAELİ</t>
  </si>
  <si>
    <t xml:space="preserve"> KONYA</t>
  </si>
  <si>
    <t xml:space="preserve"> KÜTAHYA</t>
  </si>
  <si>
    <t xml:space="preserve"> MALATYA</t>
  </si>
  <si>
    <t xml:space="preserve"> MANİSA</t>
  </si>
  <si>
    <t xml:space="preserve"> MARDİN</t>
  </si>
  <si>
    <t xml:space="preserve"> MUĞLA</t>
  </si>
  <si>
    <t xml:space="preserve"> MUŞ</t>
  </si>
  <si>
    <t xml:space="preserve"> NEVŞEHİR</t>
  </si>
  <si>
    <t xml:space="preserve"> NİĞDE</t>
  </si>
  <si>
    <t xml:space="preserve"> ORDU</t>
  </si>
  <si>
    <t xml:space="preserve"> RİZE</t>
  </si>
  <si>
    <t xml:space="preserve"> SAKARYA</t>
  </si>
  <si>
    <t xml:space="preserve"> SAMSUN</t>
  </si>
  <si>
    <t xml:space="preserve"> SİİRT</t>
  </si>
  <si>
    <t xml:space="preserve"> SİNOP</t>
  </si>
  <si>
    <t xml:space="preserve"> SİVAS</t>
  </si>
  <si>
    <t xml:space="preserve"> TEKİRDAĞ</t>
  </si>
  <si>
    <t xml:space="preserve"> TOKAT</t>
  </si>
  <si>
    <t xml:space="preserve"> TRABZON</t>
  </si>
  <si>
    <t xml:space="preserve"> TUNCELİ</t>
  </si>
  <si>
    <t xml:space="preserve"> ŞANLIURFA</t>
  </si>
  <si>
    <t xml:space="preserve"> UŞAK</t>
  </si>
  <si>
    <t xml:space="preserve"> VAN</t>
  </si>
  <si>
    <t xml:space="preserve"> YOZGAT</t>
  </si>
  <si>
    <t xml:space="preserve"> ZONGULDAK</t>
  </si>
  <si>
    <t xml:space="preserve"> AKSARAY</t>
  </si>
  <si>
    <t xml:space="preserve"> BAYBURT</t>
  </si>
  <si>
    <t xml:space="preserve"> KARAMAN</t>
  </si>
  <si>
    <t xml:space="preserve"> KIRIKKALE</t>
  </si>
  <si>
    <t xml:space="preserve"> BATMAN</t>
  </si>
  <si>
    <t xml:space="preserve"> ŞIRNAK</t>
  </si>
  <si>
    <t xml:space="preserve"> BARTIN</t>
  </si>
  <si>
    <t xml:space="preserve"> ARDAHAN</t>
  </si>
  <si>
    <t xml:space="preserve"> YALOVA</t>
  </si>
  <si>
    <t>TOPLAM</t>
  </si>
  <si>
    <t>Total</t>
  </si>
  <si>
    <t>Female</t>
  </si>
  <si>
    <t>Male</t>
  </si>
  <si>
    <t>25-29</t>
  </si>
  <si>
    <t>30-34</t>
  </si>
  <si>
    <t>35-39</t>
  </si>
  <si>
    <t>40-44</t>
  </si>
  <si>
    <t>45-49</t>
  </si>
  <si>
    <t>50-54</t>
  </si>
  <si>
    <t>55-59</t>
  </si>
  <si>
    <t>1-3</t>
  </si>
  <si>
    <t>4-9</t>
  </si>
  <si>
    <t>10-20</t>
  </si>
  <si>
    <r>
      <t>TOPLAM</t>
    </r>
    <r>
      <rPr>
        <sz val="9"/>
        <rFont val="Arial"/>
        <family val="2"/>
      </rPr>
      <t xml:space="preserve"> - </t>
    </r>
    <r>
      <rPr>
        <sz val="8"/>
        <rFont val="Arial"/>
        <family val="2"/>
      </rPr>
      <t>Total</t>
    </r>
  </si>
  <si>
    <r>
      <t xml:space="preserve">T O P L A M - </t>
    </r>
    <r>
      <rPr>
        <sz val="8"/>
        <rFont val="Arial"/>
        <family val="2"/>
      </rPr>
      <t>Total</t>
    </r>
  </si>
  <si>
    <t xml:space="preserve">    0</t>
  </si>
  <si>
    <t xml:space="preserve">  1 - 3</t>
  </si>
  <si>
    <t>01</t>
  </si>
  <si>
    <t>02</t>
  </si>
  <si>
    <t>03</t>
  </si>
  <si>
    <t>04</t>
  </si>
  <si>
    <t>05</t>
  </si>
  <si>
    <t>06</t>
  </si>
  <si>
    <t>07</t>
  </si>
  <si>
    <t>08</t>
  </si>
  <si>
    <t>09</t>
  </si>
  <si>
    <t>Accident due to a sharp piercing device</t>
  </si>
  <si>
    <t>EMPLOYMENT INJURY AND OCCUPATIONAL DISEASES STATISTICS</t>
  </si>
  <si>
    <t>BÖLÜM I.III</t>
  </si>
  <si>
    <t>PART I.III</t>
  </si>
  <si>
    <t>Tablo:1.3.1/1</t>
  </si>
  <si>
    <t>Tablo:1.3.1/2</t>
  </si>
  <si>
    <t>Tablo:1.3.2/1</t>
  </si>
  <si>
    <t>Tablo:1.3.2/2</t>
  </si>
  <si>
    <t>Tablo : 1.3.3/1</t>
  </si>
  <si>
    <t>Tablo: 1.3.3/2</t>
  </si>
  <si>
    <t>Tablo:1.3.4/1</t>
  </si>
  <si>
    <t>Tablo:1.3.4/2</t>
  </si>
  <si>
    <t>Tablo:1.3.7/1</t>
  </si>
  <si>
    <t>Tablo:1.3.7/2</t>
  </si>
  <si>
    <t>Tablo:1.3.8/1</t>
  </si>
  <si>
    <t>Tablo:1.3.8/2</t>
  </si>
  <si>
    <t>Tablo :1.3.9/1</t>
  </si>
  <si>
    <t>Tablo: 1.3.9/2</t>
  </si>
  <si>
    <t>Tablo:1.3.10/1</t>
  </si>
  <si>
    <t>Tablo: 1.3.10/2</t>
  </si>
  <si>
    <t>Tablo:1.3.11/1</t>
  </si>
  <si>
    <t>Tablo:1.3.11/2</t>
  </si>
  <si>
    <t>500-999</t>
  </si>
  <si>
    <t>1000+</t>
  </si>
  <si>
    <t>2011 yılında bu faaliyet kolundaki iş kazası sayısı</t>
  </si>
  <si>
    <t>Number of employment injuries in the branch of activities in 2011 * 100</t>
  </si>
  <si>
    <r>
      <t>BİLİNMEYEN-</t>
    </r>
    <r>
      <rPr>
        <sz val="9"/>
        <rFont val="Arial"/>
        <family val="2"/>
      </rPr>
      <t xml:space="preserve"> Unknown</t>
    </r>
  </si>
  <si>
    <r>
      <t xml:space="preserve">İl Kodları
</t>
    </r>
    <r>
      <rPr>
        <sz val="8"/>
        <rFont val="Arial"/>
        <family val="2"/>
      </rPr>
      <t>Province Codes</t>
    </r>
  </si>
  <si>
    <r>
      <t>İl Kodları</t>
    </r>
    <r>
      <rPr>
        <sz val="9"/>
        <rFont val="Arial"/>
        <family val="2"/>
      </rPr>
      <t xml:space="preserve">
Province Codes</t>
    </r>
  </si>
  <si>
    <t xml:space="preserve">(*) The cumulative number of pensioners from employment injury and occ.diseases at the end of year =  The cumulative number of pensioners at the end of previous year + (number of new pensioners in year) - ( number of pensioners died in year) - (number of pensioners whose payment of pension is interrupted in year because of some reason </t>
  </si>
  <si>
    <t>AFYONKARAHİSAR</t>
  </si>
  <si>
    <r>
      <t>HAK SAHİBİ TOPLAMI -</t>
    </r>
    <r>
      <rPr>
        <sz val="9"/>
        <rFont val="Arial"/>
        <family val="2"/>
      </rPr>
      <t xml:space="preserve">Total of Survivors </t>
    </r>
  </si>
  <si>
    <r>
      <t xml:space="preserve">AĞIRLIKLI ORT.YAŞ
</t>
    </r>
    <r>
      <rPr>
        <sz val="9"/>
        <rFont val="Arial"/>
        <family val="2"/>
      </rPr>
      <t>Weighted average age</t>
    </r>
  </si>
  <si>
    <r>
      <t>TOPLAM</t>
    </r>
    <r>
      <rPr>
        <sz val="9"/>
        <rFont val="Arial"/>
        <family val="2"/>
      </rPr>
      <t>- Total</t>
    </r>
  </si>
  <si>
    <r>
      <t xml:space="preserve">OCAK-NİSAN
</t>
    </r>
    <r>
      <rPr>
        <sz val="9"/>
        <rFont val="Arial"/>
        <family val="2"/>
      </rPr>
      <t>JANUARY-APRIL</t>
    </r>
  </si>
  <si>
    <r>
      <t xml:space="preserve">MAYIS-AĞUSTOS
</t>
    </r>
    <r>
      <rPr>
        <sz val="9"/>
        <rFont val="Arial"/>
        <family val="2"/>
      </rPr>
      <t>MAY-AUGUST</t>
    </r>
  </si>
  <si>
    <r>
      <t>EYLÜL-ARALIK</t>
    </r>
    <r>
      <rPr>
        <sz val="9"/>
        <rFont val="Arial"/>
        <family val="2"/>
      </rPr>
      <t xml:space="preserve">
SEPTEMBER-DECEMBER</t>
    </r>
  </si>
  <si>
    <r>
      <t xml:space="preserve">1000000 iş saati                       </t>
    </r>
    <r>
      <rPr>
        <sz val="9"/>
        <rFont val="Arial"/>
        <family val="2"/>
      </rPr>
      <t xml:space="preserve"> (per 1000000 work.hours)</t>
    </r>
  </si>
  <si>
    <r>
      <t>Bilinmeyen-</t>
    </r>
    <r>
      <rPr>
        <sz val="9"/>
        <rFont val="Arial"/>
        <family val="2"/>
      </rPr>
      <t>Unknown</t>
    </r>
  </si>
  <si>
    <r>
      <t xml:space="preserve">SÜREKLİ İŞ GÖREMEZLİK SEBEBİ
</t>
    </r>
    <r>
      <rPr>
        <sz val="9"/>
        <rFont val="Arial"/>
        <family val="2"/>
      </rPr>
      <t>The causes of permanent incapacity</t>
    </r>
  </si>
  <si>
    <r>
      <t xml:space="preserve">FAALİYET GRUPLARI
</t>
    </r>
    <r>
      <rPr>
        <sz val="8"/>
        <rFont val="Arial"/>
        <family val="2"/>
      </rPr>
      <t>(NACE SINIFLAMASINA GÖRE)</t>
    </r>
    <r>
      <rPr>
        <sz val="10"/>
        <rFont val="Arial"/>
        <family val="2"/>
      </rPr>
      <t xml:space="preserve">
</t>
    </r>
    <r>
      <rPr>
        <sz val="8"/>
        <rFont val="Arial"/>
        <family val="2"/>
      </rPr>
      <t>(Branches of Activities By Nace Codes)</t>
    </r>
  </si>
  <si>
    <t>Standardized employment injury rates (%) =</t>
  </si>
  <si>
    <r>
      <t xml:space="preserve">FAALİYET GRUPLARI
</t>
    </r>
    <r>
      <rPr>
        <sz val="9"/>
        <rFont val="Arial"/>
        <family val="2"/>
      </rPr>
      <t>(NACE SINIFLAMASINA GÖRE)
(Branches of Activities By Nace Codes)</t>
    </r>
  </si>
  <si>
    <t>Crashing of the motor vehicle against another motor vehicle,object or anybody</t>
  </si>
  <si>
    <t>Accidents occuring while getting on or off a motor vehicle</t>
  </si>
  <si>
    <t>Motor vehicle accidents due to a parked vehicle</t>
  </si>
  <si>
    <t xml:space="preserve">Falling from high places (trees, buildings, scaffolds, ladders, machines, vehicles) and into depths (wells, ditches, excavations, holes in the ground) </t>
  </si>
  <si>
    <r>
      <t xml:space="preserve">Karbon Monoksit </t>
    </r>
    <r>
      <rPr>
        <sz val="9"/>
        <rFont val="Arial"/>
        <family val="2"/>
      </rPr>
      <t>- Carbon monoxide</t>
    </r>
  </si>
  <si>
    <r>
      <t xml:space="preserve">1 AYDAN FAZLA - 3 AY (DAHİL)
</t>
    </r>
    <r>
      <rPr>
        <sz val="9"/>
        <rFont val="Arial"/>
        <family val="2"/>
      </rPr>
      <t>More than a month-3 months</t>
    </r>
  </si>
  <si>
    <r>
      <t xml:space="preserve">YATARAK </t>
    </r>
    <r>
      <rPr>
        <b/>
        <sz val="9"/>
        <rFont val="Arial"/>
        <family val="2"/>
      </rPr>
      <t xml:space="preserve"> -</t>
    </r>
    <r>
      <rPr>
        <sz val="9"/>
        <rFont val="Arial"/>
        <family val="2"/>
      </rPr>
      <t xml:space="preserve"> Inpatient</t>
    </r>
  </si>
  <si>
    <r>
      <t>AYAKTAN</t>
    </r>
    <r>
      <rPr>
        <b/>
        <sz val="9"/>
        <rFont val="Arial"/>
        <family val="2"/>
      </rPr>
      <t xml:space="preserve"> - </t>
    </r>
    <r>
      <rPr>
        <sz val="9"/>
        <rFont val="Arial"/>
        <family val="2"/>
      </rPr>
      <t>Outpatient</t>
    </r>
  </si>
  <si>
    <r>
      <t xml:space="preserve">Ortalama Geçici İş Gör.Süreleri
</t>
    </r>
    <r>
      <rPr>
        <sz val="10"/>
        <rFont val="Arial"/>
        <family val="2"/>
      </rPr>
      <t>Average temporary incapacity days</t>
    </r>
  </si>
  <si>
    <t>Tablo 1.3.1 - 5510 Sayılı Kanunun 4-1/a Maddesi Kapsamındaki Aktif Sigortalılardan İşlemi Tamamlanan İş Kazaları, Meslek Hastalıkları, Sürekli İş Göremezlik, Ölüm Vak'aları Ve Standardize İş Kazası Oranlarının Faaliyet Gruplarına Ve Cinsiyete Göre Dağılımı, 2011</t>
  </si>
  <si>
    <t>Table 1.3.1 - The Distribution of the Cases of Employment Injuries and Occupational Diseases, Permanent Incapacity and Death Whose Procedures are Completed and the Standardized Employment Injury Rates  by Branches of Activities and Gender [Under Article 4-1/a of Act 5510], 2011</t>
  </si>
  <si>
    <t>Tablo 1.3.2- 5510 Sayılı Kanunun 4-1/a Maddesi Kapsamındaki Aktif Sigortalılardan İşlemi Tamamlanan İş Kazaları Ve Meslek Hastalıkları Vak'aları Sonucu Toplam Geçici İş Göremezlik Süreleri İle Hastanede Geçen Günlerin Faaliyet Gruplarına Ve Cinsiyete Göre Dağılımı, 2011</t>
  </si>
  <si>
    <t>Table 1.3.2- Days of Temporary Incapacity [Outpatient) and Inpatient Days  Caused by Employment Injury or  Occupational Disease Cases Whose Procedures are Completed,  by Branches of Activities and Gender [Under Article 4-1/a of Act 5510], 2011</t>
  </si>
  <si>
    <r>
      <t xml:space="preserve">KOD NO
</t>
    </r>
    <r>
      <rPr>
        <sz val="9"/>
        <rFont val="Arial"/>
        <family val="2"/>
      </rPr>
      <t xml:space="preserve"> Code No</t>
    </r>
  </si>
  <si>
    <r>
      <t xml:space="preserve">KOD NO 
</t>
    </r>
    <r>
      <rPr>
        <sz val="9"/>
        <rFont val="Arial"/>
        <family val="2"/>
      </rPr>
      <t>Code No</t>
    </r>
  </si>
  <si>
    <t>Tablo 1.3.3- 5510 Sayılı Kanunun 4-1/a Maddesi Kapsamındaki Aktif Sigortalılardan İşlemi Tamamlanan İş Kazaları, Meslek Hastalıkları, Sürekli İş Göremezlik Ve Ölüm Vak'alarının İllere Ve Cinsiyete Göre Dağılımı, 2011</t>
  </si>
  <si>
    <t>Table 1.3.3- The Number of Employment Injuries and Occupational Diseases, Permanent Incapacity and Death Cases, Whose Procedures are Completed by Provinces and Gender [Under Article 4-1/a of Act 5510], 2011</t>
  </si>
  <si>
    <t>Table 1.3.4- Days of Temporary Incapacity (Outpatient) and Inpatient Days Caused by Employment Injuries and Occupational Diseases Whose Procedures are Completed, by Provinces and Gender [Under Article 4-1/a of Act 5510], 2011</t>
  </si>
  <si>
    <t>Table 1.3.5-  Distribution of the Employment Injury Cases of Insured  Persons by Age Groups and Gender [Under Article 4-1/a of Act 5510], 2010-2011</t>
  </si>
  <si>
    <t>Tablo 1.3.6- 5510 Sayılı Kanunun 4-1/a Maddesi Kapsamındaki Aktif Sigortalıların Meslek Hastalıkları Vakalarının Yaş Gruplarına Ve Cinsiyete Göre Dağılımı, 2010-2011</t>
  </si>
  <si>
    <t>Table 1.3.6- The Cases of Occupational Diseases  by Age Groups and Gender [Under Article 4-1/a of Act 5510], 2010-2011</t>
  </si>
  <si>
    <t>Tablo 1.3.5- 5510 Sayılı Kanunun 4-1/a Maddesi Kapsamındaki Aktif Sigortalıların İş Kazaları Vakalarının Yaş Gruplarına Ve Cinsiyete Göre Dağılımı, 2010-2011</t>
  </si>
  <si>
    <t>Tablo 1.3.7- 5510 Sayılı Kanunun 4-1/a Maddesi Kapsamındaki Aktif Sigortalıların İş Kazası Ve Meslek Hastalığı Vakalarının Meslek Gruplarına Göre Dağılımı, 2011</t>
  </si>
  <si>
    <t>Table 1.3.7- Employment Injuries and Occupational Diseases by the Occupation and Gender [Under Article 4-1/a of Act 5510], 2011</t>
  </si>
  <si>
    <t>Tablo 1.3.8- 5510 Sayılı Kanunun 4-1/a Maddesi Kapsamındaki Aktif Sigortalıların Geçirdiği İş Kazalarının Kaza Sebeplerine Göre Dağılımı, 2011</t>
  </si>
  <si>
    <t>Table 1.3.8-  Distribution of  Employment Injuries by Causes, [Under Article 4-1/a of Act 5510], 2011</t>
  </si>
  <si>
    <t>Tablo 1.3.9- 5510 Sayılı Kanunun 4-1/a Maddesi Kapsamındaki Aktif Sigortalıların İş Kazaları Sonucu Oluşan Yaralarının Vücuttaki Yeri, 2011</t>
  </si>
  <si>
    <t>Table 1.3.9- Distribution of Employment Injuries by the  Injured Part of Body [Under Article 4-1/a of Act 5510], 2011</t>
  </si>
  <si>
    <t>Tablo 1.3.10- 5510 Sayılı Kanunun 4-1/a Maddesi Kapsamındaki Aktif Sigortalıların İş Kazaları Sonucu Oluşan Yaralarının Çeşidi, 2011</t>
  </si>
  <si>
    <t>Table  1.3.10-Distribution of Employment Injuries by the Type of Injury [Under Article 4-1/a of Act 5510], 2011</t>
  </si>
  <si>
    <t>Tablo 1.3.11- 5510 Sayılı Kanunun 4-1/a Maddesi Kapsamındaki Aktif Sigortalıların Meslek Hastalıklarının Türüne Göre Dağılımı, 2011</t>
  </si>
  <si>
    <t>Table  1.3.11- Distribution of Occupational Diseases [Under Article 4-1/a of Act 5510], 2011</t>
  </si>
  <si>
    <t xml:space="preserve">Tablo 1.3.12- 5510 Sayılı Kanunun 4-1/a Maddesi Kapsamındaki Aktif Sigortalıların İş Kazalarının İş Yerinde Çalışan Sigortalı Sayılarına Göre Dağılımı, 2010-2011 </t>
  </si>
  <si>
    <t>Table 1.3.12- Distribution of Employment Injuries by the Number of Insured Persons in the Workplace [Under Article 4-1/a of Act 5510], 2010-2011</t>
  </si>
  <si>
    <t>Tablo 1.3.13- 5510 Sayılı Kanunun 4-1/a Maddesi Kapsamındaki Aktif Sigortalıların İş Kazası Ve Meslek Hastalığı Vakalarının Sigortalının Son İşveren Nezdindeki Çalışma Süresine Göre Dağılımı, 2011</t>
  </si>
  <si>
    <t>Table 1.3.13-Distribution of Employment  Injuries and Occupational Diseases by Working Period of the Insured Persons at the Last Workplace [Under Article 4-1/a of Act 5510], 2011</t>
  </si>
  <si>
    <r>
      <t xml:space="preserve">Kadın
</t>
    </r>
    <r>
      <rPr>
        <sz val="9"/>
        <rFont val="Arial"/>
        <family val="2"/>
      </rPr>
      <t>Female</t>
    </r>
  </si>
  <si>
    <r>
      <t xml:space="preserve">Erkek
</t>
    </r>
    <r>
      <rPr>
        <sz val="9"/>
        <rFont val="Arial"/>
        <family val="2"/>
      </rPr>
      <t>Male</t>
    </r>
  </si>
  <si>
    <t>Table 1.3.14- 5510 Sayılı Kanunun 4-1/a Maddesi Kapsamındaki Aktif Sigortalıların Meslek Hastalıklarının İş Yerinde Çalışan Sigortalı Sayılarına Göre Dağılımı Ve Oranı, 2010-2011</t>
  </si>
  <si>
    <t>Table 1.3.14- Distribution of Occupational Diseases by the Number of Insured  Persons  in the Workplace [Under Article 4-1/a of Act 5510], 2010-2011</t>
  </si>
  <si>
    <t>Tablo 1.3.15- 5510 Sayılı Kanunun 4-1/a Maddesi Kapsamındaki Aktif Sigortalıların İş Kazalarının Meydana Geldiği Saatlere Göre Dağılımı, 2010-2011</t>
  </si>
  <si>
    <t>Table  1.3.15-  Distribution of Employment Injuries by the Hour-Time of the Accident [Under Article 4-1/a of Act 5510], 2010-2011</t>
  </si>
  <si>
    <t>Tablo 1.3.16 -5510 Sayılı Kanunun 4-1/a Maddesi Kapsamındaki Aktif Sigortalıların İş Kazalarının Meydana Geldiği İş Saatlerine Göre Dağılımı, 2009-2011</t>
  </si>
  <si>
    <t>Table  1.3.16- Distribution of Employment Injuries by the Working-Hours at Which the Injury Occurred [Under Article 4-1/a of Act 5510], 2009-2011</t>
  </si>
  <si>
    <t>Tablo 1.3.17- 5510 Sayılı Kanunun 4-1/a Maddesi Kapsamındaki Aktif Sigortalıların İş Kazalarının Geçici İş Göremezlik Sürelerine Göre Dağılımı, 2010-2011</t>
  </si>
  <si>
    <t>Table  1.3.17- Distrbution of Employment Injuries by the Durations of Temporary Incapacity [Under Article 4-1/a of Act 5510], 2010-2011</t>
  </si>
  <si>
    <t>Tablo 1.3.18-5510 Sayılı Kanunun 4-1/a Maddesi Kapsamındaki Aktif Sigortalıların Meslek Hastalıklarının Geçici İş Göremezlik Sürelerine Göre Dağılımı, 2010-2011</t>
  </si>
  <si>
    <t>Table  1.3.18-  Distribution of Occupational Diseases by the Duration of the Temporary Incapacity [Under Article 4-1/a of Act 5510], 2010-2011</t>
  </si>
  <si>
    <t>Tablo 1.3.19- 5510 Sayılı Kanunun 4-1/a Maddesi Kapsamındaki Aktif Sigortalıların Sürekli İş Göremezlik Sebebinin İş Kazası Ve Meslek Hastalığına Göre Dağılımı, 2007-2011</t>
  </si>
  <si>
    <t>Table 1.3.19- Distribution of Permanent Incapacity Cases by Their Causes [Under Article 4-1/a of Act 5510], 2007-2011</t>
  </si>
  <si>
    <t>Table 1.3.20- Distribution of the Death Cases by Their Causes [Under Article 4-1/a of Act 5510], 2007-2011</t>
  </si>
  <si>
    <t>Tablo 1.3.21- 5510 Sayılı Kanunun 4-1/a Maddesi Kapsamındaki Aktif Sigortalılardan Sürekli İş Göremezlik Durumuna Girenlerin Cinsiyet Ve Yaş Gruplarına Göre Dağılımı, 2011</t>
  </si>
  <si>
    <t>Table 1.3.21-  Number of Permanent Incapacity by Their Causes, Gender and Age Groups [Under Article 4-1/a of Act 5510], 2011</t>
  </si>
  <si>
    <t>Tablo 1.3.22- 5510 Sayılı Kanunun 4-1/a Maddesi Kapsamındaki Aktif Sigortalılardan İş Kazası Veya Meslek Hastalığı Sonucu Ölenlerin Cinsiyet Ve Yaş Gruplarına Göre Dağılımı, 2011</t>
  </si>
  <si>
    <t>Table 1.3.22- Number of Deaths by Their Causes, Gender and Age Groups [Under Article 4-1/a of Act 5510], 2011</t>
  </si>
  <si>
    <t>Table 1.3.23- Cases of Permanent Incapacity by Their Incapacity Level [Under Article 4-1/a of Act 5510], 2010-2011</t>
  </si>
  <si>
    <t>Tablo 1.3.23- 5510 Sayılı Kanunun 4-1/a Maddesi Kapsamındaki Aktif Sigortalılardan Yıl İçinde Sürekli İş Göremezlik Durumuna Girenlerin İş Göremezlik Derecelerine Göre Dağılımı, 2010-2011</t>
  </si>
  <si>
    <t>Table  1.3.25- Number of Survivors Awarded Within Year to Pensions in Case of Death of the Insured as a Result of Employment Injuries and Occupational Diseases [Under Article 4-1/a of Act 5510] (*), 2007-2011</t>
  </si>
  <si>
    <t>Tablo 1.3.25- 5510 Sayılı Kanunun 4-1/a Maddesi Kapsamındaki Aktif Sigortalılardan İş Kazası Veya Meslek Hastalığı Sonucu Ölenlerin Yıl İçinde Gelir Bağlanan Hak Sahipleri Sayısı (*), 2007-2011</t>
  </si>
  <si>
    <t>Table 1.3.24-  Numbers of Permanent Incapacities by Their Incapacity Levels [Under Article 4-1/a of Act 5510], 2010-2011</t>
  </si>
  <si>
    <t>Tablo 1.3.27-  5510 Sayılı Kanunun 4-1/a Maddesi Kapsamındaki Sigortalılardan İş Kazaları İle Meslek Hastalıkları Sigortasından Sürekli İş Göremezlik Geliri Alanların Cinsiyet Ve Yaş Gruplarına Göre Dağılımı, 2010-2011</t>
  </si>
  <si>
    <t>Table  1.3.27-  Number of Persons Benefiting from the Permanent Incapacity Income as a Result of Employment Injury or  Occupational Diseases by Gender and Age Groups [Under Article 4-1/a of Act 5510], 2010-2011</t>
  </si>
  <si>
    <t>Tablo 1.3.28- 5510 Sayılı Kanunun 4-1/a Maddesi Kapsamındaki Sigortalıların İş Kazaları İle Meslek Hastalıkları Sigortasından Sürekli İş Göremezlik Geliri Alanların Sigortalı Veya Gelir Ve Aylık Alan Gruplara Göre Dağılımı, 2003-2011</t>
  </si>
  <si>
    <t>Table 1.3.28- Those Receiving Permanent Incapacity Income Due to Employment Injuries and Occupational Diseases Insurance According to Pensioners, Person Receiving Income and Active Insured Persons [Under Article 4-1/a of Act 5510], 2003-2011</t>
  </si>
  <si>
    <t>Tablo 1.3.29- 5510 Sayılı Kanunun 4-1/a Maddesi Kapsamındaki Sigortalılardan İş Kazaları İle Meslek Hastalıkları Sigortasından Ölüm Geliri Alan Hak Sahiplerinin Yaş Gruplarına Göre Sayısı, 2011</t>
  </si>
  <si>
    <t>Table 1.3.29- Distribution of the  Number of Survivors in Employment Injuries and Occupational Disease Insurance by Gender and Age Group [Under Article 4-1/a of Act 5510], 2011</t>
  </si>
  <si>
    <t>Tablo 1.3.30- İş Kazası Sıklık (*) Ve Ağırlık (**) Hızları, 2011</t>
  </si>
  <si>
    <t>Table  1.3.30- Incidence Rate (*) and Weight Rate (**) of Employment Injuries, 2011</t>
  </si>
  <si>
    <r>
      <t xml:space="preserve">T O P L A M- </t>
    </r>
    <r>
      <rPr>
        <sz val="9"/>
        <rFont val="Arial"/>
        <family val="2"/>
      </rPr>
      <t>Total</t>
    </r>
  </si>
  <si>
    <r>
      <t xml:space="preserve">3.SAAT </t>
    </r>
    <r>
      <rPr>
        <sz val="9"/>
        <rFont val="Arial"/>
        <family val="2"/>
      </rPr>
      <t>- 3 rd Hour</t>
    </r>
  </si>
  <si>
    <r>
      <t xml:space="preserve">Not:Faaliyet gruplarının ingilizceleri ektedir. 
</t>
    </r>
    <r>
      <rPr>
        <sz val="9"/>
        <rFont val="Arial"/>
        <family val="2"/>
      </rPr>
      <t>Note:</t>
    </r>
    <r>
      <rPr>
        <b/>
        <sz val="9"/>
        <rFont val="Arial"/>
        <family val="2"/>
      </rPr>
      <t xml:space="preserve"> </t>
    </r>
    <r>
      <rPr>
        <sz val="9"/>
        <rFont val="Arial"/>
        <family val="2"/>
      </rPr>
      <t>For english names of branches of activities see appendix</t>
    </r>
  </si>
  <si>
    <r>
      <t xml:space="preserve">BİLİNMEYEN - </t>
    </r>
    <r>
      <rPr>
        <sz val="8"/>
        <rFont val="Arial"/>
        <family val="2"/>
      </rPr>
      <t>Unknown</t>
    </r>
  </si>
  <si>
    <r>
      <t xml:space="preserve">Not: Faaliyet gruplarının ingilizceleri ektedir.  
</t>
    </r>
    <r>
      <rPr>
        <sz val="8"/>
        <rFont val="Arial"/>
        <family val="2"/>
      </rPr>
      <t>Note: For english names of branches of activities see appendix.</t>
    </r>
  </si>
  <si>
    <t>GEÇİCİ İŞGÖREMEZLİK SÜRESİ (GÜN) (AYAKTAN)</t>
  </si>
  <si>
    <r>
      <t xml:space="preserve">Not: Yaranın çeşitleri ILO standartlarına göre düzenlenmiştir.
</t>
    </r>
    <r>
      <rPr>
        <sz val="9"/>
        <rFont val="Arial"/>
        <family val="2"/>
      </rPr>
      <t>Note: Type of injuries were arranged to ILO standarts.</t>
    </r>
  </si>
  <si>
    <r>
      <t>İŞ  KAZASI SAYISI</t>
    </r>
    <r>
      <rPr>
        <sz val="9"/>
        <rFont val="Arial"/>
        <family val="2"/>
      </rPr>
      <t xml:space="preserve">                                    Number of  Employment Injuries</t>
    </r>
  </si>
  <si>
    <r>
      <t xml:space="preserve"> MESLEK HASTALIĞI SAYISI                               </t>
    </r>
    <r>
      <rPr>
        <sz val="9"/>
        <rFont val="Arial"/>
        <family val="2"/>
      </rPr>
      <t>Number of Occupational Diseases</t>
    </r>
  </si>
  <si>
    <r>
      <t xml:space="preserve"> MESLEK HASTALIĞI SAYISI
</t>
    </r>
    <r>
      <rPr>
        <sz val="9"/>
        <rFont val="Arial"/>
        <family val="2"/>
      </rPr>
      <t>Number of Occupational Diseases</t>
    </r>
  </si>
  <si>
    <r>
      <t xml:space="preserve">SÜREKLİ İŞ GÖREMEZLİK SAYISI
</t>
    </r>
    <r>
      <rPr>
        <sz val="9"/>
        <rFont val="Arial"/>
        <family val="2"/>
      </rPr>
      <t xml:space="preserve">Number of Permanent Incapacity </t>
    </r>
  </si>
  <si>
    <r>
      <t xml:space="preserve">ÖLÜM SAYISI  
</t>
    </r>
    <r>
      <rPr>
        <sz val="9"/>
        <rFont val="Arial"/>
        <family val="2"/>
      </rPr>
      <t>Number of Death Cases</t>
    </r>
  </si>
  <si>
    <r>
      <t xml:space="preserve">MESLEK HASTALIĞI
</t>
    </r>
    <r>
      <rPr>
        <sz val="9"/>
        <rFont val="Arial"/>
        <family val="2"/>
      </rPr>
      <t>Occupational Diseases</t>
    </r>
  </si>
  <si>
    <r>
      <t xml:space="preserve">İŞ  KAZASI SAYISI                          </t>
    </r>
    <r>
      <rPr>
        <sz val="9"/>
        <rFont val="Arial"/>
        <family val="2"/>
      </rPr>
      <t xml:space="preserve">   Number of  Employment Injuries</t>
    </r>
  </si>
  <si>
    <r>
      <t xml:space="preserve"> MESLEK HASTALIĞI SAYISI   
</t>
    </r>
    <r>
      <rPr>
        <sz val="9"/>
        <rFont val="Arial"/>
        <family val="2"/>
      </rPr>
      <t>Number of Occupational Diseases</t>
    </r>
  </si>
  <si>
    <r>
      <t xml:space="preserve">ÖLÜM SAYISI                                                                                                                                          </t>
    </r>
    <r>
      <rPr>
        <sz val="9"/>
        <rFont val="Arial"/>
        <family val="2"/>
      </rPr>
      <t xml:space="preserve">Number of Death Cases </t>
    </r>
  </si>
  <si>
    <r>
      <t xml:space="preserve">Not: Kazaların sebepleri ILO standartlarına göre düzenlenmiştir.
</t>
    </r>
    <r>
      <rPr>
        <sz val="9"/>
        <rFont val="Arial"/>
        <family val="2"/>
      </rPr>
      <t>Note: Type of accidents were arranged to ILO standarts.</t>
    </r>
  </si>
  <si>
    <r>
      <t xml:space="preserve">Zorunlu Sigortalı Sayısı(1)
</t>
    </r>
    <r>
      <rPr>
        <sz val="9"/>
        <rFont val="Arial"/>
        <family val="2"/>
      </rPr>
      <t>Number of compulsorily insured person(1)</t>
    </r>
  </si>
  <si>
    <r>
      <t xml:space="preserve">GEÇİCİ İŞGÖREMEZLİK SÜRELERİ (GÜN)
</t>
    </r>
    <r>
      <rPr>
        <sz val="9"/>
        <rFont val="Arial"/>
        <family val="2"/>
      </rPr>
      <t>Duration of temporary incapacity (Day)</t>
    </r>
  </si>
  <si>
    <r>
      <t xml:space="preserve">GEÇİCİ İŞ GÖREMEZLİK SÜRELERİ TOPLAMI
</t>
    </r>
    <r>
      <rPr>
        <sz val="9"/>
        <rFont val="Arial"/>
        <family val="2"/>
      </rPr>
      <t>Total of the temporary incapacity (days)</t>
    </r>
  </si>
  <si>
    <r>
      <t xml:space="preserve">MESLEK HASTALIĞI
</t>
    </r>
    <r>
      <rPr>
        <sz val="9"/>
        <rFont val="Arial"/>
        <family val="2"/>
      </rPr>
      <t>Occupational disease</t>
    </r>
  </si>
  <si>
    <r>
      <t xml:space="preserve">İŞ KAZASI
</t>
    </r>
    <r>
      <rPr>
        <sz val="9"/>
        <rFont val="Arial"/>
        <family val="2"/>
      </rPr>
      <t>Employment Injuries</t>
    </r>
  </si>
  <si>
    <r>
      <t xml:space="preserve">ÖLÜM SEBEBİ
</t>
    </r>
    <r>
      <rPr>
        <sz val="9"/>
        <rFont val="Arial"/>
        <family val="2"/>
      </rPr>
      <t>Cause of death</t>
    </r>
  </si>
  <si>
    <r>
      <t xml:space="preserve">Sürekli İşgöremezlik Geliri Alanların Toplam Sayısı
</t>
    </r>
    <r>
      <rPr>
        <sz val="9"/>
        <rFont val="Arial"/>
        <family val="2"/>
      </rPr>
      <t>Total permanent incapacity income receivers</t>
    </r>
  </si>
  <si>
    <r>
      <t xml:space="preserve">Sürekli İşgöremezlik Geliri Alırken Aktif Sigortalı Olarak Çalışanlar 
</t>
    </r>
    <r>
      <rPr>
        <sz val="9"/>
        <rFont val="Arial"/>
        <family val="2"/>
      </rPr>
      <t>While receiving permanent incapacity income who is working as an active insured persons</t>
    </r>
  </si>
  <si>
    <r>
      <t xml:space="preserve"> 2011 YILI (DÖNEMLER)
 </t>
    </r>
    <r>
      <rPr>
        <sz val="9"/>
        <rFont val="Arial"/>
        <family val="2"/>
      </rPr>
      <t>SEASONS IN 2011</t>
    </r>
  </si>
  <si>
    <r>
      <t xml:space="preserve">SÜREKLİ İŞ GÖREMEZLİK SAYISI
</t>
    </r>
    <r>
      <rPr>
        <sz val="9"/>
        <rFont val="Arial"/>
        <family val="2"/>
      </rPr>
      <t>Number of Permanent Incapacity</t>
    </r>
  </si>
  <si>
    <r>
      <t xml:space="preserve">ÖLÜM SAYISI
</t>
    </r>
    <r>
      <rPr>
        <sz val="9"/>
        <rFont val="Arial"/>
        <family val="2"/>
      </rPr>
      <t>Number of Death Cases</t>
    </r>
  </si>
  <si>
    <r>
      <t xml:space="preserve">STANDARDİZE İŞ KAZASI ORANI % (*)                       </t>
    </r>
    <r>
      <rPr>
        <sz val="9"/>
        <rFont val="Arial"/>
        <family val="2"/>
      </rPr>
      <t>Standardized employment injury rates % (*)</t>
    </r>
  </si>
  <si>
    <r>
      <t xml:space="preserve">GEÇİCİ İŞGÖREMEZLİK SÜRESİ (GÜN) (AYAKTAN)
</t>
    </r>
    <r>
      <rPr>
        <sz val="9"/>
        <rFont val="Arial"/>
        <family val="2"/>
      </rPr>
      <t>Days of temporary incapacity (outpatient)</t>
    </r>
  </si>
  <si>
    <r>
      <t xml:space="preserve">HASTANEDE GEÇEN GÜNLER (YATARAK)
</t>
    </r>
    <r>
      <rPr>
        <sz val="9"/>
        <rFont val="Arial"/>
        <family val="2"/>
      </rPr>
      <t xml:space="preserve">Inpatient days </t>
    </r>
  </si>
  <si>
    <r>
      <t xml:space="preserve">MESLEK KODLARI VE MESLEKLER 
</t>
    </r>
    <r>
      <rPr>
        <sz val="9"/>
        <rFont val="Arial"/>
        <family val="2"/>
      </rPr>
      <t>Occupation codes and occupations</t>
    </r>
  </si>
  <si>
    <r>
      <t xml:space="preserve">MESLEK KODLARI VE MESLEKLER                                                    </t>
    </r>
    <r>
      <rPr>
        <sz val="9"/>
        <rFont val="Arial"/>
        <family val="2"/>
      </rPr>
      <t>Occupation codes and occupations</t>
    </r>
  </si>
  <si>
    <t>Hava Basıncındaki Ani Değişmelerle Olan Hastalıklar (Polinöropati)</t>
  </si>
  <si>
    <r>
      <t xml:space="preserve">Zorunlu Sigortalı Sayısı
</t>
    </r>
    <r>
      <rPr>
        <sz val="9"/>
        <rFont val="Arial"/>
        <family val="2"/>
      </rPr>
      <t>Number of compulsorily insured person (1)</t>
    </r>
  </si>
  <si>
    <r>
      <t xml:space="preserve">Toplam        </t>
    </r>
    <r>
      <rPr>
        <sz val="10"/>
        <rFont val="Arial"/>
        <family val="2"/>
      </rPr>
      <t>Total (2)</t>
    </r>
  </si>
  <si>
    <r>
      <t xml:space="preserve">İşyerinde Çalışan  Sigortalı 
Sayısı
</t>
    </r>
    <r>
      <rPr>
        <sz val="9"/>
        <rFont val="Arial"/>
        <family val="2"/>
      </rPr>
      <t>Number of insured persons in work places</t>
    </r>
  </si>
  <si>
    <r>
      <t xml:space="preserve">Oran (%)
</t>
    </r>
    <r>
      <rPr>
        <sz val="10"/>
        <rFont val="Arial"/>
        <family val="2"/>
      </rPr>
      <t xml:space="preserve">Rate </t>
    </r>
    <r>
      <rPr>
        <b/>
        <sz val="10"/>
        <rFont val="Arial"/>
        <family val="2"/>
      </rPr>
      <t>(%)
(2/1)</t>
    </r>
  </si>
  <si>
    <r>
      <t xml:space="preserve">SİGORTALININ ÇALIŞMA SÜRESİ 
</t>
    </r>
    <r>
      <rPr>
        <sz val="9"/>
        <rFont val="Arial"/>
        <family val="2"/>
      </rPr>
      <t>Working period of the insured persons</t>
    </r>
  </si>
  <si>
    <r>
      <rPr>
        <b/>
        <sz val="9"/>
        <rFont val="Arial"/>
        <family val="2"/>
      </rPr>
      <t>İş Kazası</t>
    </r>
    <r>
      <rPr>
        <sz val="9"/>
        <rFont val="Arial"/>
        <family val="2"/>
      </rPr>
      <t xml:space="preserve">
Employment Injuries</t>
    </r>
  </si>
  <si>
    <r>
      <rPr>
        <b/>
        <sz val="9"/>
        <rFont val="Arial"/>
        <family val="2"/>
      </rPr>
      <t>Meslek Hastalığı</t>
    </r>
    <r>
      <rPr>
        <sz val="9"/>
        <rFont val="Arial"/>
        <family val="2"/>
      </rPr>
      <t xml:space="preserve">
Occupational Diseases</t>
    </r>
  </si>
  <si>
    <r>
      <t xml:space="preserve">  1 GÜN
  </t>
    </r>
    <r>
      <rPr>
        <sz val="9"/>
        <rFont val="Arial"/>
        <family val="2"/>
      </rPr>
      <t>1 Day</t>
    </r>
  </si>
  <si>
    <r>
      <t xml:space="preserve">3 AYDAN FAZLA - 1 year
</t>
    </r>
    <r>
      <rPr>
        <sz val="9"/>
        <rFont val="Arial"/>
        <family val="2"/>
      </rPr>
      <t>More than 3 Months - 1 Year</t>
    </r>
  </si>
  <si>
    <r>
      <t xml:space="preserve">1 YILDAN FAZLA-  2YIL (DAHİL)
</t>
    </r>
    <r>
      <rPr>
        <sz val="9"/>
        <rFont val="Arial"/>
        <family val="2"/>
      </rPr>
      <t>More than a year- 2 Years</t>
    </r>
  </si>
  <si>
    <r>
      <t xml:space="preserve">2 YILDAN FAZLA-  5YIL (DAHİL)
</t>
    </r>
    <r>
      <rPr>
        <sz val="9"/>
        <rFont val="Arial"/>
        <family val="2"/>
      </rPr>
      <t>More than 2 years-5 Years</t>
    </r>
  </si>
  <si>
    <r>
      <t xml:space="preserve">5 YILDAN FAZLA-  10YIL (DAHİL)
</t>
    </r>
    <r>
      <rPr>
        <sz val="9"/>
        <rFont val="Arial"/>
        <family val="2"/>
      </rPr>
      <t>More than 5 years-10 Years</t>
    </r>
  </si>
  <si>
    <r>
      <t xml:space="preserve">10+ YIL
</t>
    </r>
    <r>
      <rPr>
        <sz val="9"/>
        <rFont val="Arial"/>
        <family val="2"/>
      </rPr>
      <t>10+ Years</t>
    </r>
  </si>
  <si>
    <r>
      <t>İşyerinde Çalışan Sigortalı Sayısı</t>
    </r>
    <r>
      <rPr>
        <sz val="9"/>
        <rFont val="Arial"/>
        <family val="2"/>
      </rPr>
      <t xml:space="preserve">
Number of insured persons in work places </t>
    </r>
  </si>
  <si>
    <r>
      <t xml:space="preserve">Toplam        </t>
    </r>
    <r>
      <rPr>
        <sz val="9"/>
        <rFont val="Arial"/>
        <family val="2"/>
      </rPr>
      <t>Total (2)</t>
    </r>
  </si>
  <si>
    <r>
      <t xml:space="preserve">Oran (%)
</t>
    </r>
    <r>
      <rPr>
        <sz val="9"/>
        <rFont val="Arial"/>
        <family val="2"/>
      </rPr>
      <t xml:space="preserve">Rate </t>
    </r>
    <r>
      <rPr>
        <b/>
        <sz val="9"/>
        <rFont val="Arial"/>
        <family val="2"/>
      </rPr>
      <t>(%)
(2/1)</t>
    </r>
  </si>
  <si>
    <r>
      <t xml:space="preserve">Kod                       </t>
    </r>
    <r>
      <rPr>
        <sz val="9"/>
        <rFont val="Arial"/>
        <family val="2"/>
      </rPr>
      <t>Code</t>
    </r>
  </si>
  <si>
    <r>
      <t>Saatler</t>
    </r>
    <r>
      <rPr>
        <sz val="9"/>
        <rFont val="Arial"/>
        <family val="2"/>
      </rPr>
      <t xml:space="preserve">               Hours</t>
    </r>
  </si>
  <si>
    <t>Tablo 1.3.4- 5510 Sayılı Kanunun 4-1/a Maddesi Kapsamındaki Aktif Sigortalılardan İşlemi Tamamlanan İş Kazaları Ve Meslek Hastalıkları Vak'aları Sonucu Toplam Geçici İş Göremezlik Süreleri İle Hastanede Geçen Günlerin İllere Ve Cinsiyete Göre Dağılımı, 2011</t>
  </si>
  <si>
    <t xml:space="preserve"> KAHRAMANMARAŞ</t>
  </si>
  <si>
    <t>Tablo 1.3.20- 5510 Sayılı Kanunun 4-1/a Maddesi Kapsamındaki Aktif Sigortalılardan İş Kazası veya Meslek Hastalığı Sonucu Ölenlerin Ölüm Sebebine Göre Dağılımı, 2007-2011</t>
  </si>
  <si>
    <t>(*) Meslekte kazanma gücünün en az %10 azaldığı Kurumca tespit edilen sigortalı, sürekli iş göremezlik gelirine hak kazanır (5510/19 md.).</t>
  </si>
  <si>
    <t>(*) Insured person losing his/her capacity to work by at least 10% is entitled to permanent incapacitiy income (Act 5510/19.).</t>
  </si>
  <si>
    <r>
      <t xml:space="preserve">%10' DAN  AZ (*)                        </t>
    </r>
    <r>
      <rPr>
        <sz val="9"/>
        <rFont val="Arial"/>
        <family val="2"/>
      </rPr>
      <t>Less than 10% (*)</t>
    </r>
  </si>
  <si>
    <r>
      <t xml:space="preserve">%10' DAN  AZ (*)                           </t>
    </r>
    <r>
      <rPr>
        <sz val="9"/>
        <rFont val="Arial"/>
        <family val="2"/>
      </rPr>
      <t>Less than 10% (*)</t>
    </r>
  </si>
  <si>
    <t>(*) Gelir bağlanan hak sahiplerinin sayısı sadece o yıl ölenlerin haksahipleri değil, geçmiş yıllardan işlemleri devam edip yıl içinde gelir bağlanan kişileri de kapsamaktadır.</t>
  </si>
  <si>
    <t xml:space="preserve">Tablo  1.3.26- 5510 Sayılı Kanunun 4-1/a Maddesi Kapsamındaki Sigortalılardan İş Kazası Veya Meslek Hastalığı Sigortasından Gelir Alanların Birikimli Sayısı (*), 2007-2011 </t>
  </si>
  <si>
    <t>Table  1.3.26- Number of Persons Benefitting from the Monthly incomes in Result of an Employment injury or  an Occupational Disease [Under Article 4-1/a of Act 5510] (*), 2007-2011</t>
  </si>
  <si>
    <t>(*) Yıllar itibariyle gelir almakta olanların birikimli sayıları verilirken, bir önceki yıl sonunda birikimli gelir alanların sayısından, gelir alırken yıl içinde ölenlerin sayısı  ve herhangi bir nedenle gelir  ödemesi durdurulanların sayısı düşülüp, yıl içinde aylık almaya başlayanların sayısı eklenerek hesaplanmaktadır.</t>
  </si>
  <si>
    <r>
      <t>Malullük-</t>
    </r>
    <r>
      <rPr>
        <sz val="9"/>
        <rFont val="Arial"/>
        <family val="2"/>
      </rPr>
      <t>Invalidity</t>
    </r>
  </si>
  <si>
    <r>
      <t xml:space="preserve">Sürekli İşgöremezlik Geliri Alırken Malullük ve Yaşlılık Aylığı Alanlar                                                                                                                                            </t>
    </r>
    <r>
      <rPr>
        <sz val="9"/>
        <rFont val="Arial"/>
        <family val="2"/>
      </rPr>
      <t xml:space="preserve"> Invalidity and old-age pensioners</t>
    </r>
    <r>
      <rPr>
        <b/>
        <sz val="9"/>
        <rFont val="Arial"/>
        <family val="2"/>
      </rPr>
      <t xml:space="preserve">          </t>
    </r>
  </si>
  <si>
    <r>
      <t xml:space="preserve">Sürekli işgöremezlik geliri alanlardan çalışmayan ve malullük, yaşlılık aylığı almayanların sayısı 
</t>
    </r>
    <r>
      <rPr>
        <sz val="9"/>
        <rFont val="Arial"/>
        <family val="2"/>
      </rPr>
      <t>Those who don't work and are not invalidity and old age pensioners while receiving permanent incapacity inc</t>
    </r>
  </si>
  <si>
    <r>
      <t xml:space="preserve"> İŞ KAZASI SAYISI 
</t>
    </r>
    <r>
      <rPr>
        <sz val="9"/>
        <rFont val="Arial"/>
        <family val="2"/>
      </rPr>
      <t>Number of Employment injuries</t>
    </r>
  </si>
  <si>
    <r>
      <t xml:space="preserve">İŞ KAZASI SIKLIK HIZI 
 </t>
    </r>
    <r>
      <rPr>
        <sz val="9"/>
        <rFont val="Arial"/>
        <family val="2"/>
      </rPr>
      <t>Incidence rate of employment injuries (*)</t>
    </r>
  </si>
  <si>
    <r>
      <t xml:space="preserve">2011 YIL SONU İTİB. ÖLÜM VAKA SAYISI
 </t>
    </r>
    <r>
      <rPr>
        <sz val="9"/>
        <rFont val="Arial"/>
        <family val="2"/>
      </rPr>
      <t>Number of death</t>
    </r>
  </si>
  <si>
    <t>ŞANLIURFA</t>
  </si>
  <si>
    <t xml:space="preserve">      Legislators, senior officials and managers without specification</t>
  </si>
  <si>
    <t xml:space="preserve">     Service workers and shop and market sales workers without specification</t>
  </si>
  <si>
    <t>60  NİTELİKLİ TARIM, HAYVANCILIK, AVCILIK,ORMANCILIK VE SU
       ÜRÜNLERİ ÇALIŞANLARI</t>
  </si>
  <si>
    <t xml:space="preserve">        </t>
  </si>
  <si>
    <t xml:space="preserve"> 400- MAKİNELERİN SEBEP OLDUĞU KAZALAR- Accident caused by machinery</t>
  </si>
  <si>
    <r>
      <t xml:space="preserve"> Kaza neticesi suda boğulma ve suya düşme  </t>
    </r>
    <r>
      <rPr>
        <sz val="9"/>
        <rFont val="Arial"/>
        <family val="2"/>
      </rPr>
      <t>Drowning, submersion</t>
    </r>
  </si>
  <si>
    <r>
      <t xml:space="preserve"> Kişilerin hemzemin ortamda  düşmesi </t>
    </r>
    <r>
      <rPr>
        <sz val="9"/>
        <rFont val="Arial"/>
        <family val="2"/>
      </rPr>
      <t>Falling on the same level</t>
    </r>
  </si>
  <si>
    <r>
      <t xml:space="preserve"> 500- PATLAMA SONUCU ÇIKAN KAZALAR- </t>
    </r>
    <r>
      <rPr>
        <sz val="9"/>
        <rFont val="Arial"/>
        <family val="2"/>
      </rPr>
      <t>Accident caused by explosion</t>
    </r>
  </si>
  <si>
    <r>
      <t xml:space="preserve">Grizu patlaması </t>
    </r>
    <r>
      <rPr>
        <sz val="9"/>
        <rFont val="Arial"/>
        <family val="2"/>
      </rPr>
      <t>Firedamp explosion</t>
    </r>
  </si>
  <si>
    <r>
      <t xml:space="preserve"> 700- DÜŞEN CİSİMLERİN ÇARPIP DEVİRMESİ </t>
    </r>
    <r>
      <rPr>
        <sz val="9"/>
        <rFont val="Arial"/>
        <family val="2"/>
      </rPr>
      <t xml:space="preserve"> Struck by falling objects </t>
    </r>
  </si>
  <si>
    <t xml:space="preserve">      </t>
  </si>
  <si>
    <t xml:space="preserve"> 1500-KAYNAK YAPARKEN MEYDANA GELEN KAZALAR  Accident while welding</t>
  </si>
  <si>
    <r>
      <t xml:space="preserve">        </t>
    </r>
    <r>
      <rPr>
        <sz val="9"/>
        <rFont val="Arial"/>
        <family val="2"/>
      </rPr>
      <t xml:space="preserve"> </t>
    </r>
  </si>
  <si>
    <t xml:space="preserve">1900- DİĞER NEDENLER Other types of accident, not elsewhere classified </t>
  </si>
  <si>
    <t>Nefes borusunun bir gıda maddesiyle tıkanması. Choking due to food material</t>
  </si>
  <si>
    <t xml:space="preserve"> 900- ELEKTRİK AKIMINDAN İLERİ GELEN KAZALAR Exposure to or contact with electric current</t>
  </si>
  <si>
    <r>
      <t xml:space="preserve">Zararlı maddelerin solunum veya sindirim yoluyla teması ya da cilt veya mukozadan emilmesi </t>
    </r>
    <r>
      <rPr>
        <sz val="9"/>
        <rFont val="Arial"/>
        <family val="2"/>
      </rPr>
      <t xml:space="preserve">Contact by inhalation, ingestion or absorption of harmful substances </t>
    </r>
  </si>
  <si>
    <r>
      <t xml:space="preserve">Işığın ve ısının etkileri </t>
    </r>
    <r>
      <rPr>
        <sz val="9"/>
        <rFont val="Arial"/>
        <family val="2"/>
      </rPr>
      <t>Effects of heat and light</t>
    </r>
  </si>
  <si>
    <r>
      <t xml:space="preserve">Travmatizma neticesi omurilikte veya sinir sisteminin herhangi bir yerindeki araz </t>
    </r>
    <r>
      <rPr>
        <sz val="9"/>
        <rFont val="Arial"/>
        <family val="2"/>
      </rPr>
      <t>Travmatue due to semptoms in spnal cord or nervous systems</t>
    </r>
  </si>
  <si>
    <r>
      <t xml:space="preserve">İŞ SAATLERİ 
</t>
    </r>
    <r>
      <rPr>
        <sz val="9"/>
        <rFont val="Arial"/>
        <family val="2"/>
      </rPr>
      <t>Working hours</t>
    </r>
  </si>
  <si>
    <t>TOPLAM - Total</t>
  </si>
  <si>
    <t>Tablo 1.3.24- 5510 Sayılı Kanunun 4-1/a Maddesi Kapsamındaki Aktif Sigortalılardan Sürekli İş Göremezlik Durumunda Olanların İş Göremezlik Derecelerine Göre Birikimli Dağılımı, 2010-2011</t>
  </si>
  <si>
    <r>
      <t xml:space="preserve">Kız Çocuk </t>
    </r>
    <r>
      <rPr>
        <sz val="9"/>
        <rFont val="Arial"/>
        <family val="2"/>
      </rPr>
      <t>Daughter</t>
    </r>
  </si>
  <si>
    <r>
      <t xml:space="preserve">Erkek Çocuk        </t>
    </r>
    <r>
      <rPr>
        <sz val="9"/>
        <rFont val="Arial"/>
        <family val="2"/>
      </rPr>
      <t>Son</t>
    </r>
  </si>
  <si>
    <t>İÇİNDEKİLER</t>
  </si>
  <si>
    <t>BÖLÜM 1: SİGORTA</t>
  </si>
  <si>
    <t>İSTATİSTİKLERİ</t>
  </si>
  <si>
    <t>CONTENTS</t>
  </si>
  <si>
    <t xml:space="preserve">PART 1: INSURANCE </t>
  </si>
  <si>
    <t>STATISTICS</t>
  </si>
  <si>
    <t>Bölüm 1.3: İş Kazaları Ve Meslek Hastalıkları İstatistikleri</t>
  </si>
  <si>
    <t>Kapsam</t>
  </si>
  <si>
    <t>5510 Sayılı Kanunun 4-1/a Maddesi Kapsamındaki Aktif Sigortalılardan İşlemi Tamamlanan İş Kazaları, Meslek Hastalıkları, Sürekli İş Göremezlik, Ölüm Vak'aları Ve Standardize İş Kazası Oranlarının Faaliyet Gruplarına Ve Cinsiyete Göre Dağılımı</t>
  </si>
  <si>
    <t>5510 Sayılı Kanunun 4-1/a Maddesi Kapsamındaki Aktif Sigortalılardan İşlemi Tamamlanan İş Kazaları Ve Meslek Hastalıkları Vak'aları Sonucu Toplam Geçici İş Göremezlik Süreleri İle Hastanede Geçen Günlerin Faaliyet Gruplarına Ve Cinsiyete Göre Dağılımı</t>
  </si>
  <si>
    <t>5510 Sayılı Kanunun 4-1/a Maddesi Kapsamındaki Aktif Sigortalılardan İşlemi Tamamlanan İş Kazaları, Meslek Hastalıkları, Sürekli İş Göremezlik Ve Ölüm Vak'alarının İllere Ve Cinsiyete Göre Dağılımı</t>
  </si>
  <si>
    <t>5510 Sayılı Kanunun 4-1/a Maddesi Kapsamındaki Aktif Sigortalılardan İşlemi Tamamlanan İş Kazaları Ve Meslek Hastalıkları Vak'aları Sonucu Toplam Geçici İş Göremezlik Süreleri İle Hastanede Geçen Günlerin İllere Ve Cinsiyete Göre Dağılımı</t>
  </si>
  <si>
    <t>5510 Sayılı Kanunun 4-1/a Maddesi Kapsamındaki Aktif Sigortalıların İş Kazaları Vakalarının Yaş Gruplarına Ve Cinsiyete Göre Dağılımı</t>
  </si>
  <si>
    <t>5510 Sayılı Kanunun 4-1/a Maddesi Kapsamındaki Aktif Sigortalıların Meslek Hastalıkları Vakalarının Yaş Gruplarına Ve Cinsiyete Göre Dağılımı</t>
  </si>
  <si>
    <t>5510 Sayılı Kanunun 4-1/a Maddesi Kapsamındaki Aktif Sigortalıların İş Kazası Ve Meslek Hastalığı Vakalarının Meslek Gruplarına Göre Dağılımı</t>
  </si>
  <si>
    <t>5510 Sayılı Kanunun 4-1/a Maddesi Kapsamındaki Aktif Sigortalıların İş Kazalarının Kaza Sebeplerine Göre Dağılımı</t>
  </si>
  <si>
    <t>5510 Sayılı Kanunun 4-1/a Maddesi Kapsamındaki Aktif Sigortalıların İş Kazaları Sonucu Oluşan Yaralarının Vücuttaki Yeri</t>
  </si>
  <si>
    <t>5510 Sayılı Kanunun 4-1/a Maddesi Kapsamındaki Aktif Sigortalıların İş Kazaları Sonucu Oluşan Yaralarının Çeşidi</t>
  </si>
  <si>
    <t>5510 Sayılı Kanunun 4-1/a Maddesi Kapsamındaki Aktif Sigortalıların Meslek Hastalıklarının Türüne Göre Dağılımı</t>
  </si>
  <si>
    <t>5510 Sayılı Kanunun 4-1/a Maddesi Kapsamındaki Aktif Sigortalıların İş Kazalarının İş Yerinde Çalışan Sigortalı Sayılarına Göre Dağılımı</t>
  </si>
  <si>
    <t>5510 Sayılı Kanunun 4-1/a Maddesi Kapsamındaki Aktif Sigortalıların İş Kazası Ve Meslek Hastalığı Vakalarının Sigortalının Son İşveren Nezdindeki Çalışma Süresine Göre Dağılımı</t>
  </si>
  <si>
    <t>5510 Sayılı Kanunun 4-1/a Maddesi Kapsamındaki Aktif Sigortalıların Meslek Hastalıklarının İş Yerinde Çalışan Sigortalı Sayılarına Göre Dağılımı Ve Oranı</t>
  </si>
  <si>
    <t>5510 Sayılı Kanunun 4-1/a Maddesi Kapsamındaki Aktif Sigortalıların İş Kazalarının Meydana Geldiği Saatlere Göre Dağılımı</t>
  </si>
  <si>
    <t>5510 Sayılı Kanunun 4-1/a Maddesi Kapsamındaki Aktif Sigortalıların İş Kazalarının Meydana Geldiği İş Saatlerine Göre Dağılımı</t>
  </si>
  <si>
    <t>5510 Sayılı Kanunun 4-1/a Maddesi Kapsamındaki Aktif Sigortalıların İş Kazalarının Geçici İş Göremezlik Sürelerine Göre Dağılımı</t>
  </si>
  <si>
    <t>5510 Sayılı Kanunun 4-1/a Maddesi Kapsamındaki Aktif Sigortalıların Meslek Hastalıklarının Geçici İş Göremezlik Sürelerine Göre Dağılımı</t>
  </si>
  <si>
    <t>5510 Sayılı Kanunun 4-1/a Maddesi Kapsamındaki Aktif Sigortalıların Sürekli İş Göremezlik Sebebinin İş Kazası Ve Meslek Hastalığına Göre Dağılımı</t>
  </si>
  <si>
    <t>5510 Sayılı Kanunun 4-1/a Maddesi Kapsamındaki Aktif Sigortalıların İş Kazası Veya Meslek Hastalığı Sonucu Ölümlerinin Ölüm Sebebine Göre Dağılımı</t>
  </si>
  <si>
    <t>5510 Sayılı Kanunun 4-1/a Maddesi Kapsamındaki Aktif Sigortalıların Sürekli İş Göremezlik Durumuna Girenlerinin Cinsiyet Ve Yaş Gruplarına Göre Dağılımı</t>
  </si>
  <si>
    <t>5510 Sayılı Kanunun 4-1/a Maddesi Kapsamındaki Aktif Sigortalıların İş Kazası Veya Meslek Hastalığı Sonucu Ölümlerinin Cinsiyet Ve Yaş Gruplarına Göre Dağılımı</t>
  </si>
  <si>
    <t xml:space="preserve">5510 Sayılı Kanunun 4-1/a Maddesi Kapsamındaki Aktif Sigortalılardan Yıl İçinde Sürekli İş Göremezlik Durumuna Girenlerin İş Göremezlik Derecelerine Göre Dağılımı  </t>
  </si>
  <si>
    <t>5510 Sayılı Kanunun 4-1/a Maddesi Kapsamındaki Aktif Sigortalılardan Sürekli İş Göremezlik Durumunda Olanların İş Göremezlik Derecelerine Göre Dağılımı</t>
  </si>
  <si>
    <t>5510 Sayılı Kanunun 4-1/a Maddesi Kapsamındaki Aktif Sigortalılardan İş Kazası Veya Meslek Hastalığı Sonucu Ölenlerin Yıl İçinde Gelir Bağlanan Hak Sahipleri Sayısı</t>
  </si>
  <si>
    <t>5510 Sayılı Kanunun 4-1/a Maddesi Kapsamındaki Sigortalılardan İş Kazası İle Meslek Hastalığı Sigortasından Gelir Alanların Sayıları</t>
  </si>
  <si>
    <t>5510 Sayılı Kanunun 4-1/a Maddesi Kapsamındaki Sigortalılardan İş Kazaları İle Meslek Hastalıkları Sigortasından Sürekli İş Göremezlik Geliri Alanların Cinsiyet Ve Yaş Gruplarına Göre Dağılımı</t>
  </si>
  <si>
    <t>5510 Sayılı Kanunun 4-1/a Maddesi Kapsamındaki Sigortalıların İş Kazaları İle Meslek Hastalıkları Sigortasından Sürekli İş Göremezlik Geliri Alanların Sigortalı Veya Gelir Ve Aylık Alan Gruplara Göre Dağılımı</t>
  </si>
  <si>
    <t>5510 Sayılı Kanunun 4-1/a Maddesi Kapsamındaki Sigortalılardan İş Kazaları İle Meslek Hastalıkları Sigortasından Ölüm Geliri Alan Hak Sahiplerinin Yaş Gruplarına Göre Sayısı</t>
  </si>
  <si>
    <t>İş Kazaları Sıklık Ve Ağırlık Hızları</t>
  </si>
  <si>
    <t>Part 1.3: Employment Injury and Occupational Diseases Statistics</t>
  </si>
  <si>
    <t>Coverage</t>
  </si>
  <si>
    <t>The Distribution of the Cases of Employment Injuries and Occupational Diseases, Permanent Incapacity and Death Whose Procedures are Completed and the Standardized Employment Injury Rates by Branch of Activities and Gender [Under Article 4-1/a of Act 5510]</t>
  </si>
  <si>
    <t>Days of Temporary Incapacity [Outpatient) and Inpatient Days Caused by Employment Injury or Occupational Disease Cases Whose Procedures are Completed, by Branch of Activities and Gender [Under Article 4-1/a of Act 5510]</t>
  </si>
  <si>
    <t>The Number of Employment Injuries and Occupational Diseases, Permanent Incapacity and Death Cases, Whose Procedures are Completed by Provinces and Gender [Under Article 4-1/a of Act 5510]</t>
  </si>
  <si>
    <t>Days of Temporary Incapacity (Outpatient) and Inpatient Days Caused by Employment Injuries and Occupational Diseases Whose Procedures are Completed, by Provinces and Gender [Under Article 4-1/a of Act 5510]</t>
  </si>
  <si>
    <t>The Distribution of the Number of Employment Injury Cases of Insured Persons by the Age Groups and Gender [Under Article 4-1/a of Act 5510]</t>
  </si>
  <si>
    <t>The Cases of Occupational Diseases by Age Groups and Gender [Under Article 4-1/a of Act 5510]</t>
  </si>
  <si>
    <t>The Cases of Employment Injuries and Occupational Diseases by the Occupation and Gender [Under Article 4-1/a of Act 5510]</t>
  </si>
  <si>
    <t>The Distribution of the Employment Injuries by Their Causes [Under Article 4-1/a of Act 5510]</t>
  </si>
  <si>
    <t>The Distribution of the Employment Injuries by the Part of Body Injured [Under Article 4-1/a of Act 5510]</t>
  </si>
  <si>
    <t>The Distribution of the Employment Injuries by the Type of Injury [Under Article 4-1/a of Act 5510]</t>
  </si>
  <si>
    <t>Distribution of Occupational Diseases [Under Article 4-1/a of Act 5510]</t>
  </si>
  <si>
    <t>The Number of Employment Injuries by the Number of Insured Persons in the Workplace [Under Article 4-1/a of Act 5510]</t>
  </si>
  <si>
    <t>The Number of Employment Injuries and Occupational Diseases by Working Period of the Insured Persons at the Last Workplace [Under Article 4-1/a of Act 5510]</t>
  </si>
  <si>
    <t>The Number of Occupational Diseases by the Number of Insured Persons in the Workplace [Under Article 4-1/a of Act 5510]</t>
  </si>
  <si>
    <t>The Number of Employment Injuries by the Time of the Accident at Which the Injury Occurred [Under Article 4-1/a of Act 5510]</t>
  </si>
  <si>
    <t>1.3.16 The Number of Employment Injuries by the Working-Hours at Which the Injury Occurred [Under Article 4-1/a of Act 5510]</t>
  </si>
  <si>
    <t>The Number of Employment Injuries by the Durations of Temporary Incapacity [Under Article 4-1/a of Act 5510]</t>
  </si>
  <si>
    <t>The Number of Occupational Diseases by the Duration of the Temporary Incapacity [Under Article 4-1/a of Act 5510]</t>
  </si>
  <si>
    <t>Distribution of Permanent Incapacity Cases by Their Causes [Under Article 4-1/a of Act 5510]</t>
  </si>
  <si>
    <t>Distribution of the Death Cases by Their Causes [Under Article 4-1/a of Act 5510]</t>
  </si>
  <si>
    <t>Number of Permanent Incapacity by Their Causes, Gender and Age Groups [Under Article 4-1/a of Act 5510]</t>
  </si>
  <si>
    <t>Number of Deaths by Their Causes, Gender and Age Groups [Under Article 4-1/a of Act 5510]</t>
  </si>
  <si>
    <t>Cases of Permanent Incapacity by Their Incapacity Level [Under Article 4-1/a of Act 5510]</t>
  </si>
  <si>
    <t>Numbers of Permanent Incapacities by Their Incapacity Levels [Under Article 4-1/a of Act 5510]</t>
  </si>
  <si>
    <t>Number of Survivors Awarded Within Year to Pensions in Case of Death of the Insured as a Result of Employment Injuries and Occupational Diseases  [Under Article 4-1/a of Act 5510]</t>
  </si>
  <si>
    <t>Number of Persons Benefitting from the Monthly incomes in Result of an Employment injury or an Occupational Disease  [Under Article 4-1/a of Act 5510]</t>
  </si>
  <si>
    <t>Number of Persons Benefiting from the Permanent Incapacity Income as a Result of Employment Injury or Occupational Diseases by Gender and Age Groups [Under Article 4-1/a of Act 5510]</t>
  </si>
  <si>
    <t>Those Receiving Permanent Incapacity Income Due to Employment Injuries and Occupational Diseases Insurance According to Pensioners, Person Receiving Income and Active Insured Persons [Under Article 4-1/a of Act 5510]</t>
  </si>
  <si>
    <t>Distribution of the Number of Survivors in Employment Injuries and Occupational Disease Insurance by Gender and Age Group [Under Article 4-1/a of Act 5510]</t>
  </si>
  <si>
    <t>Incidence Rate and Weight Rate of Employment Injuries</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</si>
  <si>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</si>
  <si>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</si>
  <si>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</si>
  <si>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</si>
  <si>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</si>
  <si>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</si>
  <si>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</si>
  <si>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</si>
  <si>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</si>
  <si>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</si>
  <si>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</si>
  <si>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</si>
  <si>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</si>
  <si>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</si>
  <si>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</si>
  <si>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</si>
  <si>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</si>
  <si>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</si>
  <si>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</si>
  <si>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</si>
  <si>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</si>
  <si>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</si>
  <si>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</si>
  <si>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</si>
  <si>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</si>
  <si>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</si>
  <si>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</si>
  <si>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</si>
  <si>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</si>
  <si>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</si>
  <si>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'den indirilmiştir</t>
  </si>
  <si>
    <r>
      <rPr>
        <sz val="10"/>
        <color indexed="12"/>
        <rFont val="Arial"/>
        <family val="2"/>
      </rPr>
      <t xml:space="preserve">   </t>
    </r>
    <r>
      <rPr>
        <u val="single"/>
        <sz val="10"/>
        <color indexed="12"/>
        <rFont val="Arial"/>
        <family val="2"/>
      </rPr>
      <t xml:space="preserve"> http://www.sgk.gov.tr/wps/portal/tr/kurumsal/istatistikler/sgk_istatistik_yilliklari/!ut/p/b1/pZPJkqM4FEW_JT-AQsywFPNghAELbDYEHlI2gw0Gg-Hry1mdvejOyOxFa6eIc-PFPU-iM3pLZ9divJBiuNyuRf1xz8TcYixLURkI5BgA4DAsn4A4ZCydfwG7FwC-ORD8yTvA_isfQE565U0MNrbCWY5Ip_Q2OsyK3</t>
    </r>
  </si>
</sst>
</file>

<file path=xl/styles.xml><?xml version="1.0" encoding="utf-8"?>
<styleSheet xmlns="http://schemas.openxmlformats.org/spreadsheetml/2006/main">
  <numFmts count="6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 _T_L_-;\-* #,##0\ _T_L_-;_-* &quot;-&quot;??\ _T_L_-;_-@_-"/>
    <numFmt numFmtId="181" formatCode="0.0"/>
    <numFmt numFmtId="182" formatCode="#,##0.0"/>
    <numFmt numFmtId="183" formatCode="_(* #,##0_);_(* \(#,##0\);_(* &quot;-&quot;??_);_(@_)"/>
    <numFmt numFmtId="184" formatCode="_(* #,##0.000_);_(* \(#,##0.000\);_(* &quot;-&quot;??_);_(@_)"/>
    <numFmt numFmtId="185" formatCode="_-* #,##0.0\ _T_L_-;\-* #,##0.0\ _T_L_-;_-* &quot;-&quot;\ _T_L_-;_-@_-"/>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_-* #,##0.000\ _T_L_-;\-* #,##0.000\ _T_L_-;_-* &quot;-&quot;??\ _T_L_-;_-@_-"/>
    <numFmt numFmtId="195" formatCode="_-* #,##0.0\ _T_L_-;\-* #,##0.0\ _T_L_-;_-* &quot;-&quot;??\ _T_L_-;_-@_-"/>
    <numFmt numFmtId="196" formatCode="_(* #,##0.0_);_(* \(#,##0.0\);_(* &quot;-&quot;??_);_(@_)"/>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0.000"/>
    <numFmt numFmtId="203" formatCode="&quot;TL&quot;\ #,##0;\-&quot;TL&quot;\ #,##0"/>
    <numFmt numFmtId="204" formatCode="&quot;TL&quot;\ #,##0;[Red]\-&quot;TL&quot;\ #,##0"/>
    <numFmt numFmtId="205" formatCode="&quot;TL&quot;\ #,##0.00;\-&quot;TL&quot;\ #,##0.00"/>
    <numFmt numFmtId="206" formatCode="&quot;TL&quot;\ #,##0.00;[Red]\-&quot;TL&quot;\ #,##0.00"/>
    <numFmt numFmtId="207" formatCode="_-&quot;TL&quot;\ * #,##0_-;\-&quot;TL&quot;\ * #,##0_-;_-&quot;TL&quot;\ * &quot;-&quot;_-;_-@_-"/>
    <numFmt numFmtId="208" formatCode="_-* #,##0_-;\-* #,##0_-;_-* &quot;-&quot;_-;_-@_-"/>
    <numFmt numFmtId="209" formatCode="_-&quot;TL&quot;\ * #,##0.00_-;\-&quot;TL&quot;\ * #,##0.00_-;_-&quot;TL&quot;\ * &quot;-&quot;??_-;_-@_-"/>
    <numFmt numFmtId="210" formatCode="_-* #,##0.00_-;\-* #,##0.00_-;_-* &quot;-&quot;??_-;_-@_-"/>
    <numFmt numFmtId="211" formatCode="hh:mm;@"/>
    <numFmt numFmtId="212" formatCode="&quot;Evet&quot;;&quot;Evet&quot;;&quot;Hayır&quot;"/>
    <numFmt numFmtId="213" formatCode="&quot;Doğru&quot;;&quot;Doğru&quot;;&quot;Yanlış&quot;"/>
    <numFmt numFmtId="214" formatCode="&quot;Açık&quot;;&quot;Açık&quot;;&quot;Kapalı&quot;"/>
    <numFmt numFmtId="215" formatCode="mmm/yyyy"/>
    <numFmt numFmtId="216" formatCode="#.##0"/>
    <numFmt numFmtId="217" formatCode="_-* #.##0\ _T_L_-;\-* #.##0\ _T_L_-;_-* &quot;-&quot;??\ _T_L_-;_-@_-"/>
    <numFmt numFmtId="218" formatCode="[$-41F]dd\ mmmm\ yyyy\ dddd"/>
    <numFmt numFmtId="219" formatCode="[$¥€-2]\ #,##0.00_);[Red]\([$€-2]\ #,##0.00\)"/>
  </numFmts>
  <fonts count="104">
    <font>
      <sz val="10"/>
      <name val="Arial"/>
      <family val="0"/>
    </font>
    <font>
      <b/>
      <sz val="10"/>
      <name val="Arial"/>
      <family val="0"/>
    </font>
    <font>
      <i/>
      <sz val="10"/>
      <name val="Arial"/>
      <family val="0"/>
    </font>
    <font>
      <b/>
      <i/>
      <sz val="10"/>
      <name val="Arial"/>
      <family val="0"/>
    </font>
    <font>
      <b/>
      <sz val="9"/>
      <name val="Arial"/>
      <family val="2"/>
    </font>
    <font>
      <sz val="8"/>
      <name val="Arial"/>
      <family val="2"/>
    </font>
    <font>
      <b/>
      <sz val="8"/>
      <name val="Arial"/>
      <family val="2"/>
    </font>
    <font>
      <sz val="9"/>
      <name val="Arial"/>
      <family val="2"/>
    </font>
    <font>
      <u val="single"/>
      <sz val="10"/>
      <color indexed="36"/>
      <name val="Arial"/>
      <family val="2"/>
    </font>
    <font>
      <u val="single"/>
      <sz val="10"/>
      <color indexed="12"/>
      <name val="Arial"/>
      <family val="2"/>
    </font>
    <font>
      <sz val="9"/>
      <color indexed="12"/>
      <name val="Arial"/>
      <family val="2"/>
    </font>
    <font>
      <sz val="10"/>
      <color indexed="12"/>
      <name val="Arial"/>
      <family val="2"/>
    </font>
    <font>
      <b/>
      <sz val="10"/>
      <color indexed="12"/>
      <name val="Arial"/>
      <family val="2"/>
    </font>
    <font>
      <sz val="10"/>
      <name val="Arial Tur"/>
      <family val="0"/>
    </font>
    <font>
      <sz val="8"/>
      <name val="Arial Tur"/>
      <family val="0"/>
    </font>
    <font>
      <b/>
      <sz val="10"/>
      <name val="Arial Tur"/>
      <family val="0"/>
    </font>
    <font>
      <b/>
      <sz val="9"/>
      <name val="Arial Tur"/>
      <family val="0"/>
    </font>
    <font>
      <sz val="9"/>
      <name val="Arial Tur"/>
      <family val="0"/>
    </font>
    <font>
      <b/>
      <sz val="8"/>
      <name val="Times New Roman"/>
      <family val="1"/>
    </font>
    <font>
      <sz val="9"/>
      <name val="Times New Roman"/>
      <family val="1"/>
    </font>
    <font>
      <b/>
      <sz val="7"/>
      <name val="Times New Roman"/>
      <family val="1"/>
    </font>
    <font>
      <b/>
      <sz val="10"/>
      <name val="Times New Roman"/>
      <family val="1"/>
    </font>
    <font>
      <b/>
      <sz val="9"/>
      <name val="Times New Roman"/>
      <family val="1"/>
    </font>
    <font>
      <sz val="9"/>
      <color indexed="10"/>
      <name val="Arial"/>
      <family val="2"/>
    </font>
    <font>
      <sz val="10"/>
      <color indexed="10"/>
      <name val="Arial"/>
      <family val="2"/>
    </font>
    <font>
      <b/>
      <sz val="10"/>
      <color indexed="10"/>
      <name val="Arial"/>
      <family val="2"/>
    </font>
    <font>
      <b/>
      <sz val="7"/>
      <name val="Arial"/>
      <family val="2"/>
    </font>
    <font>
      <sz val="7"/>
      <name val="Arial"/>
      <family val="2"/>
    </font>
    <font>
      <sz val="10"/>
      <color indexed="9"/>
      <name val="Arial"/>
      <family val="2"/>
    </font>
    <font>
      <sz val="9"/>
      <color indexed="9"/>
      <name val="Arial"/>
      <family val="2"/>
    </font>
    <font>
      <b/>
      <sz val="9"/>
      <color indexed="9"/>
      <name val="Arial"/>
      <family val="2"/>
    </font>
    <font>
      <b/>
      <sz val="9"/>
      <color indexed="10"/>
      <name val="Arial"/>
      <family val="2"/>
    </font>
    <font>
      <b/>
      <sz val="10"/>
      <color indexed="9"/>
      <name val="Arial"/>
      <family val="2"/>
    </font>
    <font>
      <sz val="8"/>
      <color indexed="10"/>
      <name val="Arial"/>
      <family val="2"/>
    </font>
    <font>
      <sz val="8"/>
      <color indexed="9"/>
      <name val="Arial"/>
      <family val="2"/>
    </font>
    <font>
      <sz val="16"/>
      <color indexed="10"/>
      <name val="Arial"/>
      <family val="2"/>
    </font>
    <font>
      <sz val="8.5"/>
      <name val="Arial"/>
      <family val="2"/>
    </font>
    <font>
      <b/>
      <sz val="8.5"/>
      <name val="Arial"/>
      <family val="2"/>
    </font>
    <font>
      <sz val="8.5"/>
      <color indexed="8"/>
      <name val="Arial"/>
      <family val="2"/>
    </font>
    <font>
      <b/>
      <sz val="20"/>
      <name val="Arial"/>
      <family val="2"/>
    </font>
    <font>
      <sz val="12"/>
      <color indexed="8"/>
      <name val="Arial Tur"/>
      <family val="0"/>
    </font>
    <font>
      <sz val="8"/>
      <color indexed="8"/>
      <name val="Arial Tur"/>
      <family val="0"/>
    </font>
    <font>
      <sz val="9"/>
      <color indexed="8"/>
      <name val="Arial Tur"/>
      <family val="0"/>
    </font>
    <font>
      <b/>
      <sz val="20"/>
      <name val="Times New Roman"/>
      <family val="1"/>
    </font>
    <font>
      <i/>
      <sz val="9"/>
      <name val="Arial"/>
      <family val="2"/>
    </font>
    <font>
      <b/>
      <sz val="12"/>
      <name val="Arial"/>
      <family val="2"/>
    </font>
    <font>
      <b/>
      <sz val="11"/>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name val="Arial Tur"/>
      <family val="0"/>
    </font>
    <font>
      <b/>
      <sz val="8"/>
      <color indexed="8"/>
      <name val="Arial Tur"/>
      <family val="0"/>
    </font>
    <font>
      <b/>
      <sz val="9"/>
      <color indexed="8"/>
      <name val="Arial Tur"/>
      <family val="0"/>
    </font>
    <font>
      <b/>
      <sz val="8.5"/>
      <color indexed="8"/>
      <name val="Arial Tur"/>
      <family val="0"/>
    </font>
    <font>
      <i/>
      <sz val="8.5"/>
      <color indexed="8"/>
      <name val="Arial Tur"/>
      <family val="0"/>
    </font>
    <font>
      <sz val="16.75"/>
      <color indexed="8"/>
      <name val="Arial"/>
      <family val="2"/>
    </font>
    <font>
      <sz val="7.25"/>
      <color indexed="8"/>
      <name val="Arial"/>
      <family val="2"/>
    </font>
    <font>
      <b/>
      <sz val="8.25"/>
      <color indexed="8"/>
      <name val="Arial"/>
      <family val="2"/>
    </font>
    <font>
      <sz val="8.25"/>
      <color indexed="8"/>
      <name val="Arial"/>
      <family val="2"/>
    </font>
    <font>
      <b/>
      <sz val="8"/>
      <color indexed="8"/>
      <name val="Arial"/>
      <family val="2"/>
    </font>
    <font>
      <sz val="8"/>
      <color indexed="8"/>
      <name val="Arial"/>
      <family val="2"/>
    </font>
    <font>
      <i/>
      <sz val="8"/>
      <color indexed="8"/>
      <name val="Arial"/>
      <family val="2"/>
    </font>
    <font>
      <sz val="7"/>
      <color indexed="8"/>
      <name val="Arial"/>
      <family val="2"/>
    </font>
    <font>
      <sz val="12"/>
      <color indexed="8"/>
      <name val="Arial"/>
      <family val="2"/>
    </font>
    <font>
      <b/>
      <sz val="5.5"/>
      <color indexed="8"/>
      <name val="Arial"/>
      <family val="2"/>
    </font>
    <font>
      <sz val="5.7"/>
      <color indexed="8"/>
      <name val="Arial"/>
      <family val="2"/>
    </font>
    <font>
      <sz val="24.25"/>
      <color indexed="8"/>
      <name val="Arial"/>
      <family val="2"/>
    </font>
    <font>
      <b/>
      <sz val="9.75"/>
      <color indexed="8"/>
      <name val="Arial"/>
      <family val="2"/>
    </font>
    <font>
      <b/>
      <sz val="10"/>
      <color indexed="8"/>
      <name val="Arial"/>
      <family val="2"/>
    </font>
    <font>
      <b/>
      <sz val="8.75"/>
      <color indexed="8"/>
      <name val="Arial"/>
      <family val="2"/>
    </font>
    <font>
      <sz val="8.75"/>
      <color indexed="8"/>
      <name val="Arial"/>
      <family val="2"/>
    </font>
    <font>
      <i/>
      <sz val="8.75"/>
      <color indexed="8"/>
      <name val="Arial"/>
      <family val="2"/>
    </font>
    <font>
      <b/>
      <sz val="8"/>
      <color indexed="8"/>
      <name val="Times New Roman"/>
      <family val="1"/>
    </font>
    <font>
      <i/>
      <sz val="8"/>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medium"/>
      <top>
        <color indexed="63"/>
      </top>
      <bottom style="thin"/>
    </border>
    <border>
      <left style="thin"/>
      <right style="thin"/>
      <top>
        <color indexed="63"/>
      </top>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1" applyNumberFormat="0" applyFill="0" applyAlignment="0" applyProtection="0"/>
    <xf numFmtId="0" fontId="92" fillId="0" borderId="2" applyNumberFormat="0" applyFill="0" applyAlignment="0" applyProtection="0"/>
    <xf numFmtId="0" fontId="93" fillId="0" borderId="3" applyNumberFormat="0" applyFill="0" applyAlignment="0" applyProtection="0"/>
    <xf numFmtId="0" fontId="94" fillId="0" borderId="4"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210" fontId="0"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5" fillId="20" borderId="5" applyNumberFormat="0" applyAlignment="0" applyProtection="0"/>
    <xf numFmtId="0" fontId="96" fillId="21" borderId="6" applyNumberFormat="0" applyAlignment="0" applyProtection="0"/>
    <xf numFmtId="0" fontId="97" fillId="20" borderId="6" applyNumberFormat="0" applyAlignment="0" applyProtection="0"/>
    <xf numFmtId="0" fontId="98" fillId="22" borderId="7" applyNumberFormat="0" applyAlignment="0" applyProtection="0"/>
    <xf numFmtId="0" fontId="99"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0" fillId="24" borderId="0" applyNumberFormat="0" applyBorder="0" applyAlignment="0" applyProtection="0"/>
    <xf numFmtId="0" fontId="13" fillId="0" borderId="0">
      <alignment/>
      <protection/>
    </xf>
    <xf numFmtId="0" fontId="0" fillId="0" borderId="0">
      <alignment/>
      <protection/>
    </xf>
    <xf numFmtId="1" fontId="0" fillId="0" borderId="0">
      <alignment/>
      <protection/>
    </xf>
    <xf numFmtId="0" fontId="0" fillId="0" borderId="0">
      <alignment/>
      <protection/>
    </xf>
    <xf numFmtId="1" fontId="0" fillId="0" borderId="0">
      <alignment/>
      <protection/>
    </xf>
    <xf numFmtId="1" fontId="0" fillId="0" borderId="0">
      <alignment/>
      <protection/>
    </xf>
    <xf numFmtId="0" fontId="0" fillId="0" borderId="0">
      <alignment/>
      <protection/>
    </xf>
    <xf numFmtId="3" fontId="0" fillId="0" borderId="0">
      <alignment vertical="center" wrapText="1"/>
      <protection/>
    </xf>
    <xf numFmtId="0" fontId="13" fillId="0" borderId="0">
      <alignment/>
      <protection/>
    </xf>
    <xf numFmtId="0" fontId="13" fillId="0" borderId="0">
      <alignment/>
      <protection/>
    </xf>
    <xf numFmtId="0" fontId="0" fillId="25" borderId="8" applyNumberFormat="0" applyFont="0" applyAlignment="0" applyProtection="0"/>
    <xf numFmtId="0" fontId="10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9" fontId="0" fillId="0" borderId="0" applyFont="0" applyFill="0" applyBorder="0" applyAlignment="0" applyProtection="0"/>
  </cellStyleXfs>
  <cellXfs count="929">
    <xf numFmtId="0" fontId="0" fillId="0" borderId="0" xfId="0" applyAlignment="1">
      <alignment/>
    </xf>
    <xf numFmtId="0" fontId="1" fillId="0" borderId="0" xfId="0" applyFont="1" applyAlignment="1">
      <alignment horizontal="centerContinuous"/>
    </xf>
    <xf numFmtId="0" fontId="0" fillId="0" borderId="10" xfId="0" applyBorder="1" applyAlignment="1">
      <alignment/>
    </xf>
    <xf numFmtId="0" fontId="4" fillId="0" borderId="11" xfId="0" applyFont="1" applyBorder="1" applyAlignment="1" quotePrefix="1">
      <alignment horizontal="left"/>
    </xf>
    <xf numFmtId="0" fontId="1" fillId="0" borderId="12" xfId="0" applyFont="1" applyBorder="1" applyAlignment="1">
      <alignment/>
    </xf>
    <xf numFmtId="1" fontId="0" fillId="0" borderId="0" xfId="0" applyNumberFormat="1" applyAlignment="1">
      <alignment/>
    </xf>
    <xf numFmtId="1" fontId="4" fillId="0" borderId="11" xfId="0" applyNumberFormat="1" applyFont="1" applyBorder="1" applyAlignment="1" quotePrefix="1">
      <alignment horizontal="left"/>
    </xf>
    <xf numFmtId="0" fontId="4" fillId="0" borderId="0" xfId="0" applyFont="1" applyAlignment="1" quotePrefix="1">
      <alignment horizontal="left"/>
    </xf>
    <xf numFmtId="180" fontId="11" fillId="0" borderId="11" xfId="40" applyNumberFormat="1" applyFont="1" applyBorder="1" applyAlignment="1">
      <alignment horizontal="right" vertical="center"/>
    </xf>
    <xf numFmtId="180" fontId="12" fillId="0" borderId="11" xfId="40" applyNumberFormat="1" applyFont="1" applyBorder="1" applyAlignment="1">
      <alignment horizontal="right" vertical="center"/>
    </xf>
    <xf numFmtId="1" fontId="4" fillId="0" borderId="11" xfId="0" applyNumberFormat="1" applyFont="1" applyBorder="1" applyAlignment="1">
      <alignment horizontal="left"/>
    </xf>
    <xf numFmtId="180" fontId="11" fillId="0" borderId="11" xfId="40" applyNumberFormat="1" applyFont="1" applyFill="1" applyBorder="1" applyAlignment="1">
      <alignment horizontal="right" vertical="center"/>
    </xf>
    <xf numFmtId="0" fontId="13" fillId="0" borderId="0" xfId="66">
      <alignment/>
      <protection/>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5" fillId="0" borderId="13" xfId="66" applyFont="1" applyBorder="1" applyAlignment="1">
      <alignment vertical="center"/>
      <protection/>
    </xf>
    <xf numFmtId="14" fontId="15" fillId="0" borderId="14" xfId="66" applyNumberFormat="1" applyFont="1" applyBorder="1" applyAlignment="1">
      <alignment vertical="center"/>
      <protection/>
    </xf>
    <xf numFmtId="14" fontId="15" fillId="0" borderId="15" xfId="66" applyNumberFormat="1" applyFont="1" applyBorder="1" applyAlignment="1">
      <alignment vertical="center"/>
      <protection/>
    </xf>
    <xf numFmtId="3" fontId="13" fillId="0" borderId="11" xfId="66" applyNumberFormat="1" applyBorder="1" applyAlignment="1">
      <alignment vertical="center"/>
      <protection/>
    </xf>
    <xf numFmtId="3" fontId="15" fillId="0" borderId="11" xfId="66" applyNumberFormat="1" applyFont="1" applyBorder="1" applyAlignment="1">
      <alignment vertical="center"/>
      <protection/>
    </xf>
    <xf numFmtId="0" fontId="16" fillId="0" borderId="13" xfId="66" applyFont="1" applyBorder="1" applyAlignment="1">
      <alignment vertical="center"/>
      <protection/>
    </xf>
    <xf numFmtId="0" fontId="0" fillId="0" borderId="10" xfId="0" applyBorder="1" applyAlignment="1">
      <alignment horizontal="center" vertical="justify"/>
    </xf>
    <xf numFmtId="0" fontId="15" fillId="0" borderId="10" xfId="66" applyFont="1" applyBorder="1" applyAlignment="1">
      <alignment vertical="center" wrapText="1"/>
      <protection/>
    </xf>
    <xf numFmtId="0" fontId="13" fillId="0" borderId="0" xfId="66" applyFont="1" applyAlignment="1">
      <alignment horizontal="center"/>
      <protection/>
    </xf>
    <xf numFmtId="1" fontId="20" fillId="0" borderId="12" xfId="60" applyNumberFormat="1" applyFont="1" applyBorder="1" applyAlignment="1">
      <alignment horizontal="left" vertical="justify"/>
      <protection/>
    </xf>
    <xf numFmtId="180" fontId="19" fillId="0" borderId="10" xfId="43" applyNumberFormat="1" applyFont="1" applyFill="1" applyBorder="1" applyAlignment="1">
      <alignment horizontal="right" vertical="center" wrapText="1"/>
    </xf>
    <xf numFmtId="0" fontId="21" fillId="0" borderId="11" xfId="60" applyFont="1" applyBorder="1">
      <alignment/>
      <protection/>
    </xf>
    <xf numFmtId="180" fontId="22" fillId="0" borderId="11" xfId="43" applyNumberFormat="1" applyFont="1" applyBorder="1" applyAlignment="1">
      <alignment horizontal="right" vertical="center" wrapText="1"/>
    </xf>
    <xf numFmtId="1" fontId="0" fillId="0" borderId="0" xfId="59" applyFont="1">
      <alignment/>
      <protection/>
    </xf>
    <xf numFmtId="1" fontId="7" fillId="0" borderId="0" xfId="59" applyFont="1" applyBorder="1">
      <alignment/>
      <protection/>
    </xf>
    <xf numFmtId="0" fontId="0" fillId="0" borderId="0" xfId="0" applyFont="1" applyAlignment="1">
      <alignment/>
    </xf>
    <xf numFmtId="0" fontId="5" fillId="0" borderId="0" xfId="0" applyFont="1" applyFill="1" applyAlignment="1">
      <alignment/>
    </xf>
    <xf numFmtId="0" fontId="7" fillId="0" borderId="0" xfId="0" applyFont="1" applyAlignment="1">
      <alignment/>
    </xf>
    <xf numFmtId="0" fontId="4"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0" xfId="63" applyFont="1" applyFill="1" applyBorder="1" applyAlignment="1" quotePrefix="1">
      <alignment horizontal="center" vertical="top"/>
      <protection/>
    </xf>
    <xf numFmtId="0" fontId="6" fillId="0" borderId="0" xfId="63" applyFont="1" applyFill="1" applyBorder="1" applyAlignment="1">
      <alignment vertical="center"/>
      <protection/>
    </xf>
    <xf numFmtId="3" fontId="7" fillId="0" borderId="0" xfId="40" applyNumberFormat="1" applyFont="1" applyFill="1" applyBorder="1" applyAlignment="1">
      <alignment vertical="center"/>
    </xf>
    <xf numFmtId="3" fontId="4" fillId="0" borderId="0" xfId="40" applyNumberFormat="1" applyFont="1" applyFill="1" applyBorder="1" applyAlignment="1">
      <alignment vertical="center"/>
    </xf>
    <xf numFmtId="0" fontId="4" fillId="0" borderId="16" xfId="63" applyFont="1" applyFill="1" applyBorder="1" applyAlignment="1" quotePrefix="1">
      <alignment horizontal="center" vertical="top"/>
      <protection/>
    </xf>
    <xf numFmtId="0" fontId="6" fillId="0" borderId="16" xfId="63" applyFont="1" applyFill="1" applyBorder="1" applyAlignment="1">
      <alignment vertical="center"/>
      <protection/>
    </xf>
    <xf numFmtId="3" fontId="7" fillId="0" borderId="16" xfId="40" applyNumberFormat="1" applyFont="1" applyFill="1" applyBorder="1" applyAlignment="1">
      <alignment vertical="center"/>
    </xf>
    <xf numFmtId="3" fontId="4" fillId="0" borderId="16" xfId="40" applyNumberFormat="1" applyFont="1" applyFill="1" applyBorder="1" applyAlignment="1">
      <alignment vertical="center"/>
    </xf>
    <xf numFmtId="0" fontId="6" fillId="0" borderId="10"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Border="1" applyAlignment="1">
      <alignment/>
    </xf>
    <xf numFmtId="3" fontId="4" fillId="0" borderId="14" xfId="40" applyNumberFormat="1" applyFont="1" applyFill="1" applyBorder="1" applyAlignment="1">
      <alignment vertical="center"/>
    </xf>
    <xf numFmtId="0" fontId="5" fillId="0" borderId="0" xfId="0" applyFont="1" applyFill="1" applyBorder="1" applyAlignment="1">
      <alignment/>
    </xf>
    <xf numFmtId="180" fontId="5" fillId="0" borderId="0" xfId="40" applyNumberFormat="1" applyFont="1" applyFill="1" applyAlignment="1">
      <alignment/>
    </xf>
    <xf numFmtId="0" fontId="6" fillId="0" borderId="17" xfId="0" applyFont="1" applyFill="1" applyBorder="1" applyAlignment="1">
      <alignment/>
    </xf>
    <xf numFmtId="0" fontId="5" fillId="0" borderId="18" xfId="0" applyFont="1" applyFill="1" applyBorder="1" applyAlignment="1">
      <alignment/>
    </xf>
    <xf numFmtId="180" fontId="5" fillId="0" borderId="18" xfId="40" applyNumberFormat="1" applyFont="1" applyFill="1" applyBorder="1" applyAlignment="1">
      <alignment/>
    </xf>
    <xf numFmtId="180" fontId="5" fillId="0" borderId="19" xfId="40" applyNumberFormat="1" applyFont="1" applyFill="1" applyBorder="1" applyAlignment="1">
      <alignment/>
    </xf>
    <xf numFmtId="0" fontId="5" fillId="0" borderId="16"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horizontal="center"/>
    </xf>
    <xf numFmtId="0" fontId="5" fillId="0" borderId="22" xfId="0" applyFont="1" applyFill="1" applyBorder="1" applyAlignment="1">
      <alignment/>
    </xf>
    <xf numFmtId="3" fontId="7" fillId="0" borderId="0" xfId="0" applyNumberFormat="1" applyFont="1" applyFill="1" applyAlignment="1">
      <alignment/>
    </xf>
    <xf numFmtId="1" fontId="7" fillId="0" borderId="0" xfId="59" applyFont="1">
      <alignment/>
      <protection/>
    </xf>
    <xf numFmtId="0" fontId="0" fillId="0" borderId="0" xfId="0" applyFont="1" applyBorder="1" applyAlignment="1">
      <alignment/>
    </xf>
    <xf numFmtId="1" fontId="4" fillId="0" borderId="0" xfId="59" applyFont="1" applyBorder="1">
      <alignment/>
      <protection/>
    </xf>
    <xf numFmtId="1" fontId="7" fillId="0" borderId="0" xfId="59" applyFont="1" applyBorder="1" applyAlignment="1">
      <alignment vertical="top"/>
      <protection/>
    </xf>
    <xf numFmtId="3" fontId="7" fillId="0" borderId="0" xfId="40" applyNumberFormat="1" applyFont="1" applyFill="1" applyBorder="1" applyAlignment="1">
      <alignment/>
    </xf>
    <xf numFmtId="3" fontId="4" fillId="0" borderId="0" xfId="40" applyNumberFormat="1" applyFont="1" applyFill="1" applyBorder="1" applyAlignment="1">
      <alignment/>
    </xf>
    <xf numFmtId="3" fontId="7" fillId="0" borderId="0" xfId="40" applyNumberFormat="1" applyFont="1" applyFill="1" applyBorder="1" applyAlignment="1">
      <alignment horizontal="right"/>
    </xf>
    <xf numFmtId="3" fontId="4" fillId="0" borderId="0" xfId="40" applyNumberFormat="1" applyFont="1" applyFill="1" applyBorder="1" applyAlignment="1">
      <alignment horizontal="right"/>
    </xf>
    <xf numFmtId="3" fontId="7" fillId="0" borderId="0" xfId="44" applyNumberFormat="1" applyFont="1" applyFill="1" applyBorder="1" applyAlignment="1">
      <alignment/>
    </xf>
    <xf numFmtId="3" fontId="4" fillId="0" borderId="0" xfId="44" applyNumberFormat="1" applyFont="1" applyFill="1" applyBorder="1" applyAlignment="1">
      <alignment/>
    </xf>
    <xf numFmtId="1" fontId="0" fillId="0" borderId="0" xfId="61" applyFont="1">
      <alignment/>
      <protection/>
    </xf>
    <xf numFmtId="1" fontId="1" fillId="0" borderId="0" xfId="61" applyFont="1">
      <alignment/>
      <protection/>
    </xf>
    <xf numFmtId="1" fontId="4" fillId="0" borderId="14" xfId="61" applyFont="1" applyFill="1" applyBorder="1" applyAlignment="1" quotePrefix="1">
      <alignment horizontal="left"/>
      <protection/>
    </xf>
    <xf numFmtId="3" fontId="4" fillId="0" borderId="14" xfId="44" applyNumberFormat="1" applyFont="1" applyFill="1" applyBorder="1" applyAlignment="1">
      <alignment/>
    </xf>
    <xf numFmtId="0" fontId="0" fillId="0" borderId="0" xfId="0" applyFont="1" applyFill="1" applyAlignment="1">
      <alignment/>
    </xf>
    <xf numFmtId="1" fontId="1" fillId="0" borderId="0" xfId="61" applyFont="1" applyFill="1" applyBorder="1" applyAlignment="1">
      <alignment horizontal="left"/>
      <protection/>
    </xf>
    <xf numFmtId="1" fontId="1" fillId="0" borderId="16" xfId="61" applyFont="1" applyFill="1" applyBorder="1" applyAlignment="1" quotePrefix="1">
      <alignment horizontal="left"/>
      <protection/>
    </xf>
    <xf numFmtId="3" fontId="7" fillId="0" borderId="16" xfId="40" applyNumberFormat="1" applyFont="1" applyFill="1" applyBorder="1" applyAlignment="1">
      <alignment/>
    </xf>
    <xf numFmtId="1" fontId="1" fillId="0" borderId="0" xfId="61" applyFont="1" applyBorder="1" applyAlignment="1">
      <alignment horizontal="left" wrapText="1"/>
      <protection/>
    </xf>
    <xf numFmtId="1" fontId="0" fillId="0" borderId="0" xfId="61" applyFont="1" applyBorder="1">
      <alignment/>
      <protection/>
    </xf>
    <xf numFmtId="1" fontId="0" fillId="0" borderId="0" xfId="61" applyFont="1" applyFill="1">
      <alignment/>
      <protection/>
    </xf>
    <xf numFmtId="3" fontId="0" fillId="0" borderId="0" xfId="0" applyNumberFormat="1" applyFont="1" applyAlignment="1">
      <alignment/>
    </xf>
    <xf numFmtId="0" fontId="7" fillId="0" borderId="0" xfId="0" applyFont="1" applyBorder="1" applyAlignment="1">
      <alignment/>
    </xf>
    <xf numFmtId="0" fontId="4" fillId="0" borderId="11" xfId="0" applyFont="1" applyBorder="1" applyAlignment="1">
      <alignment horizontal="center" vertical="center" wrapText="1"/>
    </xf>
    <xf numFmtId="3" fontId="7" fillId="0" borderId="0" xfId="40" applyNumberFormat="1" applyFont="1" applyFill="1" applyBorder="1" applyAlignment="1">
      <alignment horizontal="right" vertical="center"/>
    </xf>
    <xf numFmtId="0" fontId="4" fillId="0" borderId="14" xfId="0" applyFont="1" applyBorder="1" applyAlignment="1" quotePrefix="1">
      <alignment horizontal="left" vertical="center"/>
    </xf>
    <xf numFmtId="3" fontId="4" fillId="0" borderId="14" xfId="40" applyNumberFormat="1" applyFont="1" applyBorder="1" applyAlignment="1">
      <alignment horizontal="right" vertical="center"/>
    </xf>
    <xf numFmtId="1" fontId="0" fillId="0" borderId="0" xfId="0" applyNumberFormat="1" applyFont="1" applyAlignment="1">
      <alignment/>
    </xf>
    <xf numFmtId="180" fontId="0" fillId="0" borderId="0" xfId="0" applyNumberFormat="1" applyFont="1" applyAlignment="1">
      <alignment/>
    </xf>
    <xf numFmtId="0" fontId="0" fillId="0" borderId="0" xfId="57" applyFont="1">
      <alignment/>
      <protection/>
    </xf>
    <xf numFmtId="0" fontId="4" fillId="0" borderId="0" xfId="0" applyFont="1" applyBorder="1" applyAlignment="1" quotePrefix="1">
      <alignment horizontal="center" vertical="center"/>
    </xf>
    <xf numFmtId="3" fontId="4" fillId="0" borderId="0" xfId="40" applyNumberFormat="1" applyFont="1" applyFill="1" applyBorder="1" applyAlignment="1">
      <alignment horizontal="right" vertical="center"/>
    </xf>
    <xf numFmtId="3" fontId="7" fillId="0" borderId="0" xfId="40" applyNumberFormat="1" applyFont="1" applyBorder="1" applyAlignment="1">
      <alignment vertical="center"/>
    </xf>
    <xf numFmtId="3" fontId="4" fillId="0" borderId="0" xfId="40" applyNumberFormat="1" applyFont="1" applyBorder="1" applyAlignment="1">
      <alignment vertical="center"/>
    </xf>
    <xf numFmtId="202" fontId="4" fillId="0" borderId="0" xfId="40" applyNumberFormat="1" applyFont="1" applyBorder="1" applyAlignment="1">
      <alignment vertical="center"/>
    </xf>
    <xf numFmtId="3" fontId="4" fillId="0" borderId="0" xfId="0" applyNumberFormat="1" applyFont="1" applyFill="1" applyBorder="1" applyAlignment="1" quotePrefix="1">
      <alignment horizontal="right" vertical="center"/>
    </xf>
    <xf numFmtId="3" fontId="4" fillId="0" borderId="14" xfId="40" applyNumberFormat="1" applyFont="1" applyBorder="1" applyAlignment="1">
      <alignment vertical="center"/>
    </xf>
    <xf numFmtId="202" fontId="4" fillId="0" borderId="14" xfId="40" applyNumberFormat="1" applyFont="1" applyBorder="1" applyAlignment="1">
      <alignment vertical="center"/>
    </xf>
    <xf numFmtId="0" fontId="0" fillId="0" borderId="0" xfId="57" applyFont="1" applyBorder="1">
      <alignment/>
      <protection/>
    </xf>
    <xf numFmtId="0" fontId="7" fillId="0" borderId="0" xfId="57" applyFont="1">
      <alignment/>
      <protection/>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26" fillId="0" borderId="0" xfId="0" applyFont="1" applyFill="1" applyAlignment="1">
      <alignment/>
    </xf>
    <xf numFmtId="0" fontId="4" fillId="0" borderId="0" xfId="0" applyFont="1" applyFill="1" applyBorder="1" applyAlignment="1" quotePrefix="1">
      <alignment horizontal="left" vertical="center"/>
    </xf>
    <xf numFmtId="0" fontId="27" fillId="0" borderId="0" xfId="0" applyFont="1" applyFill="1" applyAlignment="1">
      <alignment/>
    </xf>
    <xf numFmtId="0" fontId="7" fillId="0" borderId="0" xfId="57" applyFont="1" applyFill="1" applyBorder="1" applyAlignment="1">
      <alignment wrapText="1"/>
      <protection/>
    </xf>
    <xf numFmtId="0" fontId="0" fillId="0" borderId="0" xfId="57" applyFont="1" applyFill="1">
      <alignment/>
      <protection/>
    </xf>
    <xf numFmtId="0" fontId="1" fillId="0" borderId="0" xfId="57" applyFont="1" applyFill="1">
      <alignment/>
      <protection/>
    </xf>
    <xf numFmtId="0" fontId="7" fillId="0" borderId="0" xfId="57" applyFont="1" applyFill="1" applyBorder="1">
      <alignment/>
      <protection/>
    </xf>
    <xf numFmtId="0" fontId="7" fillId="0" borderId="0" xfId="57" applyFont="1" applyFill="1">
      <alignment/>
      <protection/>
    </xf>
    <xf numFmtId="1" fontId="4" fillId="0" borderId="12" xfId="62" applyFont="1" applyFill="1" applyBorder="1" applyAlignment="1">
      <alignment horizontal="center"/>
      <protection/>
    </xf>
    <xf numFmtId="1" fontId="4" fillId="0" borderId="23" xfId="62" applyFont="1" applyFill="1" applyBorder="1" applyAlignment="1">
      <alignment horizontal="center"/>
      <protection/>
    </xf>
    <xf numFmtId="1" fontId="7" fillId="0" borderId="10" xfId="62" applyFont="1" applyFill="1" applyBorder="1" applyAlignment="1">
      <alignment horizontal="center"/>
      <protection/>
    </xf>
    <xf numFmtId="1" fontId="7" fillId="0" borderId="24" xfId="62" applyFont="1" applyFill="1" applyBorder="1" applyAlignment="1">
      <alignment horizontal="center"/>
      <protection/>
    </xf>
    <xf numFmtId="3" fontId="4" fillId="33" borderId="0" xfId="57" applyNumberFormat="1" applyFont="1" applyFill="1" applyBorder="1" applyAlignment="1">
      <alignment horizontal="right" vertical="center" wrapText="1" indent="1"/>
      <protection/>
    </xf>
    <xf numFmtId="0" fontId="7" fillId="33" borderId="0" xfId="57" applyFont="1" applyFill="1" applyBorder="1">
      <alignment/>
      <protection/>
    </xf>
    <xf numFmtId="0" fontId="4" fillId="33" borderId="0" xfId="57" applyFont="1" applyFill="1" applyBorder="1">
      <alignment/>
      <protection/>
    </xf>
    <xf numFmtId="0" fontId="7" fillId="0" borderId="0" xfId="57" applyNumberFormat="1" applyFont="1" applyFill="1" applyBorder="1" applyAlignment="1">
      <alignment horizontal="center" vertical="center" wrapText="1"/>
      <protection/>
    </xf>
    <xf numFmtId="0" fontId="4" fillId="0" borderId="0" xfId="57" applyFont="1" applyBorder="1" applyAlignment="1">
      <alignment horizontal="right" vertical="top"/>
      <protection/>
    </xf>
    <xf numFmtId="0" fontId="4" fillId="0" borderId="0" xfId="57" applyFont="1" applyFill="1" applyBorder="1">
      <alignment/>
      <protection/>
    </xf>
    <xf numFmtId="3" fontId="7" fillId="0" borderId="0" xfId="40" applyNumberFormat="1" applyFont="1" applyFill="1" applyBorder="1" applyAlignment="1">
      <alignment horizontal="right" vertical="center" wrapText="1" indent="1"/>
    </xf>
    <xf numFmtId="3" fontId="4" fillId="0" borderId="0" xfId="40" applyNumberFormat="1" applyFont="1" applyFill="1" applyBorder="1" applyAlignment="1">
      <alignment horizontal="right" vertical="center" wrapText="1" indent="1"/>
    </xf>
    <xf numFmtId="0" fontId="4" fillId="0" borderId="0" xfId="57" applyFont="1" applyFill="1">
      <alignment/>
      <protection/>
    </xf>
    <xf numFmtId="0" fontId="4" fillId="0" borderId="0" xfId="57" applyFont="1" applyFill="1" applyBorder="1" applyAlignment="1">
      <alignment horizontal="justify" vertical="center" wrapText="1"/>
      <protection/>
    </xf>
    <xf numFmtId="0" fontId="7" fillId="0" borderId="0" xfId="57" applyFont="1" applyFill="1" applyBorder="1" applyAlignment="1">
      <alignment horizontal="justify" vertical="top" wrapText="1"/>
      <protection/>
    </xf>
    <xf numFmtId="0" fontId="4" fillId="0" borderId="0" xfId="57" applyFont="1" applyFill="1" applyBorder="1" applyAlignment="1">
      <alignment vertical="center" wrapText="1"/>
      <protection/>
    </xf>
    <xf numFmtId="0" fontId="4" fillId="0" borderId="16" xfId="57" applyFont="1" applyBorder="1" applyAlignment="1">
      <alignment horizontal="right" vertical="top"/>
      <protection/>
    </xf>
    <xf numFmtId="0" fontId="7" fillId="0" borderId="16" xfId="57" applyFont="1" applyFill="1" applyBorder="1" applyAlignment="1">
      <alignment horizontal="justify" vertical="center" wrapText="1"/>
      <protection/>
    </xf>
    <xf numFmtId="0" fontId="4" fillId="0" borderId="0" xfId="57" applyNumberFormat="1" applyFont="1" applyFill="1" applyBorder="1" applyAlignment="1">
      <alignment horizontal="right" vertical="center" wrapText="1"/>
      <protection/>
    </xf>
    <xf numFmtId="0" fontId="7" fillId="0" borderId="0" xfId="57" applyFont="1" applyFill="1" applyBorder="1" applyAlignment="1">
      <alignment vertical="center" wrapText="1"/>
      <protection/>
    </xf>
    <xf numFmtId="0" fontId="7" fillId="0" borderId="0" xfId="57" applyFont="1" applyFill="1" applyBorder="1" applyAlignment="1">
      <alignment horizontal="center" vertical="center" wrapText="1"/>
      <protection/>
    </xf>
    <xf numFmtId="0" fontId="4" fillId="0" borderId="0" xfId="57" applyNumberFormat="1" applyFont="1" applyFill="1" applyBorder="1" applyAlignment="1">
      <alignment horizontal="right" vertical="top"/>
      <protection/>
    </xf>
    <xf numFmtId="0" fontId="7" fillId="0" borderId="0" xfId="57" applyFont="1" applyFill="1" applyBorder="1" applyAlignment="1">
      <alignment horizontal="justify" wrapText="1"/>
      <protection/>
    </xf>
    <xf numFmtId="3" fontId="7" fillId="0" borderId="0" xfId="57" applyNumberFormat="1" applyFont="1" applyFill="1">
      <alignment/>
      <protection/>
    </xf>
    <xf numFmtId="0" fontId="4" fillId="0" borderId="11" xfId="0" applyFont="1" applyFill="1" applyBorder="1" applyAlignment="1">
      <alignment horizontal="center" vertical="center" wrapText="1"/>
    </xf>
    <xf numFmtId="3" fontId="4" fillId="0" borderId="0" xfId="40" applyNumberFormat="1" applyFont="1" applyFill="1" applyBorder="1" applyAlignment="1">
      <alignment horizontal="center" vertical="center"/>
    </xf>
    <xf numFmtId="0" fontId="4" fillId="0" borderId="0" xfId="0" applyFont="1" applyFill="1" applyBorder="1" applyAlignment="1" quotePrefix="1">
      <alignment horizontal="left"/>
    </xf>
    <xf numFmtId="3" fontId="7" fillId="0" borderId="0" xfId="0" applyNumberFormat="1" applyFont="1" applyFill="1" applyBorder="1" applyAlignment="1">
      <alignment/>
    </xf>
    <xf numFmtId="0" fontId="6" fillId="0" borderId="0" xfId="0" applyFont="1" applyFill="1" applyAlignment="1">
      <alignment/>
    </xf>
    <xf numFmtId="0" fontId="4" fillId="0" borderId="0" xfId="63" applyFont="1" applyFill="1" applyBorder="1" applyAlignment="1" quotePrefix="1">
      <alignment horizontal="center" vertical="center"/>
      <protection/>
    </xf>
    <xf numFmtId="0" fontId="4" fillId="0" borderId="0" xfId="63" applyFont="1" applyFill="1" applyBorder="1" applyAlignment="1">
      <alignment vertical="center"/>
      <protection/>
    </xf>
    <xf numFmtId="0" fontId="4" fillId="0" borderId="16" xfId="63" applyFont="1" applyFill="1" applyBorder="1" applyAlignment="1" quotePrefix="1">
      <alignment horizontal="center" vertical="center"/>
      <protection/>
    </xf>
    <xf numFmtId="0" fontId="4" fillId="0" borderId="16" xfId="63" applyFont="1" applyFill="1" applyBorder="1" applyAlignment="1">
      <alignment vertical="center"/>
      <protection/>
    </xf>
    <xf numFmtId="0" fontId="7" fillId="0" borderId="16" xfId="0" applyFont="1" applyFill="1" applyBorder="1" applyAlignment="1">
      <alignment/>
    </xf>
    <xf numFmtId="3" fontId="4" fillId="0" borderId="16" xfId="40" applyNumberFormat="1" applyFont="1" applyFill="1" applyBorder="1" applyAlignment="1">
      <alignment horizontal="right" vertical="center"/>
    </xf>
    <xf numFmtId="0" fontId="4" fillId="0" borderId="10" xfId="0" applyFont="1" applyFill="1" applyBorder="1" applyAlignment="1">
      <alignment horizontal="center" vertical="center" wrapText="1"/>
    </xf>
    <xf numFmtId="3" fontId="7" fillId="0" borderId="16" xfId="40" applyNumberFormat="1" applyFont="1" applyFill="1" applyBorder="1" applyAlignment="1">
      <alignment horizontal="right" vertical="center"/>
    </xf>
    <xf numFmtId="3" fontId="4" fillId="0" borderId="14" xfId="40" applyNumberFormat="1" applyFont="1" applyFill="1" applyBorder="1" applyAlignment="1">
      <alignment horizontal="right" vertical="center"/>
    </xf>
    <xf numFmtId="3" fontId="0" fillId="0" borderId="0" xfId="40" applyNumberFormat="1" applyFont="1" applyFill="1" applyAlignment="1">
      <alignment horizontal="right"/>
    </xf>
    <xf numFmtId="3" fontId="0" fillId="0" borderId="0" xfId="0" applyNumberFormat="1" applyFont="1" applyFill="1" applyAlignment="1">
      <alignment horizontal="right"/>
    </xf>
    <xf numFmtId="1" fontId="4" fillId="0" borderId="14" xfId="59" applyFont="1" applyFill="1" applyBorder="1" applyAlignment="1">
      <alignment horizontal="center" vertical="center"/>
      <protection/>
    </xf>
    <xf numFmtId="1" fontId="4" fillId="0" borderId="0" xfId="59" applyFont="1" applyFill="1" applyBorder="1" applyAlignment="1" quotePrefix="1">
      <alignment horizontal="centerContinuous"/>
      <protection/>
    </xf>
    <xf numFmtId="1" fontId="7" fillId="0" borderId="0" xfId="59" applyFont="1" applyFill="1" applyBorder="1" applyAlignment="1">
      <alignment horizontal="right" vertical="center"/>
      <protection/>
    </xf>
    <xf numFmtId="1" fontId="4" fillId="0" borderId="0" xfId="59" applyFont="1" applyFill="1" applyBorder="1" applyAlignment="1">
      <alignment horizontal="right" vertical="center"/>
      <protection/>
    </xf>
    <xf numFmtId="1" fontId="4" fillId="0" borderId="0" xfId="59" applyFont="1" applyFill="1" applyBorder="1" applyAlignment="1">
      <alignment horizontal="centerContinuous"/>
      <protection/>
    </xf>
    <xf numFmtId="1" fontId="4" fillId="0" borderId="0" xfId="59" applyFont="1" applyFill="1" applyBorder="1" applyAlignment="1">
      <alignment horizontal="center" vertical="center"/>
      <protection/>
    </xf>
    <xf numFmtId="3" fontId="7" fillId="0" borderId="0" xfId="42" applyNumberFormat="1" applyFont="1" applyFill="1" applyBorder="1" applyAlignment="1">
      <alignment horizontal="right" vertical="center"/>
    </xf>
    <xf numFmtId="1" fontId="4" fillId="0" borderId="14" xfId="59" applyFont="1" applyFill="1" applyBorder="1" applyAlignment="1" quotePrefix="1">
      <alignment horizontal="left" vertical="center"/>
      <protection/>
    </xf>
    <xf numFmtId="3" fontId="4" fillId="0" borderId="14" xfId="59" applyNumberFormat="1" applyFont="1" applyFill="1" applyBorder="1" applyAlignment="1">
      <alignment horizontal="right" vertical="center"/>
      <protection/>
    </xf>
    <xf numFmtId="1" fontId="1" fillId="0" borderId="0" xfId="59" applyFont="1" applyFill="1" applyAlignment="1">
      <alignment horizontal="center" vertical="center" wrapText="1"/>
      <protection/>
    </xf>
    <xf numFmtId="1" fontId="0" fillId="0" borderId="0" xfId="59" applyFont="1" applyFill="1">
      <alignment/>
      <protection/>
    </xf>
    <xf numFmtId="1" fontId="0" fillId="0" borderId="0" xfId="59" applyFont="1" applyFill="1" applyAlignment="1">
      <alignment horizontal="center"/>
      <protection/>
    </xf>
    <xf numFmtId="1" fontId="1" fillId="0" borderId="0" xfId="59" applyFont="1" applyFill="1" applyBorder="1" applyAlignment="1">
      <alignment horizontal="right"/>
      <protection/>
    </xf>
    <xf numFmtId="1" fontId="7" fillId="0" borderId="0" xfId="59" applyFont="1" applyFill="1" applyAlignment="1">
      <alignment vertical="center"/>
      <protection/>
    </xf>
    <xf numFmtId="1" fontId="7" fillId="0" borderId="0" xfId="59" applyFont="1" applyFill="1" applyBorder="1" applyAlignment="1">
      <alignment horizontal="center" vertical="center" wrapText="1"/>
      <protection/>
    </xf>
    <xf numFmtId="1" fontId="4" fillId="0" borderId="12" xfId="59" applyFont="1" applyFill="1" applyBorder="1" applyAlignment="1">
      <alignment horizontal="center"/>
      <protection/>
    </xf>
    <xf numFmtId="1" fontId="4" fillId="0" borderId="23" xfId="59" applyFont="1" applyFill="1" applyBorder="1" applyAlignment="1">
      <alignment horizontal="center"/>
      <protection/>
    </xf>
    <xf numFmtId="1" fontId="4" fillId="0" borderId="0" xfId="59" applyFont="1" applyFill="1" applyBorder="1" applyAlignment="1">
      <alignment horizontal="center"/>
      <protection/>
    </xf>
    <xf numFmtId="1" fontId="7" fillId="0" borderId="0" xfId="59" applyFont="1" applyFill="1">
      <alignment/>
      <protection/>
    </xf>
    <xf numFmtId="1" fontId="7" fillId="0" borderId="10" xfId="59" applyFont="1" applyFill="1" applyBorder="1" applyAlignment="1">
      <alignment horizontal="center" vertical="center"/>
      <protection/>
    </xf>
    <xf numFmtId="1" fontId="7" fillId="0" borderId="24" xfId="59" applyFont="1" applyFill="1" applyBorder="1" applyAlignment="1">
      <alignment horizontal="center" vertical="center"/>
      <protection/>
    </xf>
    <xf numFmtId="1" fontId="7" fillId="0" borderId="0" xfId="59" applyFont="1" applyFill="1" applyBorder="1" applyAlignment="1">
      <alignment horizontal="center" vertical="center"/>
      <protection/>
    </xf>
    <xf numFmtId="1" fontId="4" fillId="0" borderId="0" xfId="59" applyFont="1" applyFill="1" applyBorder="1" applyAlignment="1" quotePrefix="1">
      <alignment horizontal="center"/>
      <protection/>
    </xf>
    <xf numFmtId="3" fontId="4" fillId="0" borderId="0" xfId="59" applyNumberFormat="1" applyFont="1" applyFill="1" applyBorder="1" applyAlignment="1">
      <alignment horizontal="right" vertical="center"/>
      <protection/>
    </xf>
    <xf numFmtId="1" fontId="4" fillId="0" borderId="14" xfId="59" applyFont="1" applyFill="1" applyBorder="1" applyAlignment="1">
      <alignment horizontal="left" vertical="center" wrapText="1"/>
      <protection/>
    </xf>
    <xf numFmtId="1" fontId="4" fillId="0" borderId="14" xfId="59" applyFont="1" applyFill="1" applyBorder="1" applyAlignment="1">
      <alignment horizontal="right" vertical="center"/>
      <protection/>
    </xf>
    <xf numFmtId="1" fontId="0" fillId="0" borderId="0" xfId="59" applyFont="1" applyFill="1" applyAlignment="1">
      <alignment horizontal="center" vertical="center" wrapText="1"/>
      <protection/>
    </xf>
    <xf numFmtId="1" fontId="6" fillId="0" borderId="0" xfId="59" applyFont="1" applyFill="1">
      <alignment/>
      <protection/>
    </xf>
    <xf numFmtId="1" fontId="5" fillId="0" borderId="0" xfId="59" applyFont="1" applyFill="1">
      <alignment/>
      <protection/>
    </xf>
    <xf numFmtId="1" fontId="4" fillId="0" borderId="0" xfId="59" applyFont="1" applyFill="1" applyBorder="1" applyAlignment="1" quotePrefix="1">
      <alignment horizontal="center" vertical="center" wrapText="1"/>
      <protection/>
    </xf>
    <xf numFmtId="3" fontId="7" fillId="0" borderId="0" xfId="59" applyNumberFormat="1" applyFont="1" applyFill="1" applyBorder="1" applyAlignment="1">
      <alignment horizontal="right" vertical="center"/>
      <protection/>
    </xf>
    <xf numFmtId="1" fontId="4" fillId="0" borderId="0" xfId="59" applyFont="1" applyFill="1" applyBorder="1" applyAlignment="1">
      <alignment horizontal="centerContinuous" vertical="center"/>
      <protection/>
    </xf>
    <xf numFmtId="1" fontId="4" fillId="0" borderId="0" xfId="59" applyFont="1" applyFill="1" applyBorder="1" applyAlignment="1" quotePrefix="1">
      <alignment horizontal="centerContinuous" vertical="center"/>
      <protection/>
    </xf>
    <xf numFmtId="1" fontId="7" fillId="0" borderId="0" xfId="59" applyFont="1" applyFill="1" applyBorder="1">
      <alignment/>
      <protection/>
    </xf>
    <xf numFmtId="1" fontId="4" fillId="0" borderId="14" xfId="59" applyFont="1" applyFill="1" applyBorder="1" applyAlignment="1" quotePrefix="1">
      <alignment horizontal="center" vertical="center"/>
      <protection/>
    </xf>
    <xf numFmtId="1" fontId="28" fillId="0" borderId="0" xfId="59" applyFont="1" applyFill="1">
      <alignment/>
      <protection/>
    </xf>
    <xf numFmtId="1" fontId="32" fillId="0" borderId="0" xfId="59" applyFont="1" applyFill="1" applyBorder="1" applyAlignment="1" quotePrefix="1">
      <alignment horizontal="centerContinuous"/>
      <protection/>
    </xf>
    <xf numFmtId="1" fontId="28" fillId="0" borderId="0" xfId="59" applyFont="1" applyFill="1" applyBorder="1" applyAlignment="1">
      <alignment horizontal="centerContinuous"/>
      <protection/>
    </xf>
    <xf numFmtId="1" fontId="28" fillId="0" borderId="0" xfId="59" applyFont="1" applyFill="1" applyBorder="1">
      <alignment/>
      <protection/>
    </xf>
    <xf numFmtId="1" fontId="0" fillId="0" borderId="0" xfId="59" applyFont="1" applyFill="1" applyBorder="1">
      <alignment/>
      <protection/>
    </xf>
    <xf numFmtId="1" fontId="32" fillId="0" borderId="0" xfId="59" applyFont="1" applyFill="1" applyBorder="1" applyAlignment="1">
      <alignment horizontal="centerContinuous"/>
      <protection/>
    </xf>
    <xf numFmtId="1" fontId="29" fillId="0" borderId="0" xfId="59" applyFont="1" applyFill="1" applyBorder="1" applyAlignment="1">
      <alignment horizontal="centerContinuous"/>
      <protection/>
    </xf>
    <xf numFmtId="1" fontId="32" fillId="0" borderId="0" xfId="59" applyFont="1" applyFill="1" applyBorder="1" applyAlignment="1" quotePrefix="1">
      <alignment horizontal="center"/>
      <protection/>
    </xf>
    <xf numFmtId="1" fontId="30" fillId="0" borderId="0" xfId="59" applyFont="1" applyFill="1" applyBorder="1" applyAlignment="1">
      <alignment horizontal="centerContinuous"/>
      <protection/>
    </xf>
    <xf numFmtId="1" fontId="29" fillId="0" borderId="0" xfId="59" applyFont="1" applyFill="1" applyBorder="1">
      <alignment/>
      <protection/>
    </xf>
    <xf numFmtId="1" fontId="30" fillId="0" borderId="0" xfId="59" applyFont="1" applyFill="1" applyBorder="1" applyAlignment="1">
      <alignment horizontal="center"/>
      <protection/>
    </xf>
    <xf numFmtId="1" fontId="34" fillId="0" borderId="0" xfId="59" applyFont="1" applyFill="1" applyBorder="1">
      <alignment/>
      <protection/>
    </xf>
    <xf numFmtId="1" fontId="32" fillId="0" borderId="0" xfId="59" applyFont="1" applyFill="1" applyBorder="1" applyAlignment="1">
      <alignment horizontal="center" vertical="center"/>
      <protection/>
    </xf>
    <xf numFmtId="1" fontId="28" fillId="0" borderId="0" xfId="59" applyFont="1" applyFill="1" applyBorder="1" applyAlignment="1">
      <alignment horizontal="right" vertical="center"/>
      <protection/>
    </xf>
    <xf numFmtId="1" fontId="28" fillId="0" borderId="0" xfId="59" applyFont="1" applyFill="1" applyBorder="1" applyAlignment="1">
      <alignment horizontal="centerContinuous" vertical="center"/>
      <protection/>
    </xf>
    <xf numFmtId="1" fontId="28" fillId="0" borderId="0" xfId="59" applyFont="1" applyFill="1" applyBorder="1" applyAlignment="1">
      <alignment/>
      <protection/>
    </xf>
    <xf numFmtId="1" fontId="28" fillId="0" borderId="0" xfId="59" applyFont="1" applyFill="1" applyBorder="1" applyAlignment="1" quotePrefix="1">
      <alignment horizontal="center" vertical="center"/>
      <protection/>
    </xf>
    <xf numFmtId="1" fontId="28" fillId="0" borderId="0" xfId="59" applyFont="1" applyFill="1" applyBorder="1" applyAlignment="1">
      <alignment horizontal="center" vertical="center"/>
      <protection/>
    </xf>
    <xf numFmtId="1" fontId="28" fillId="0" borderId="0" xfId="59" applyFont="1" applyFill="1" applyBorder="1" applyAlignment="1" quotePrefix="1">
      <alignment horizontal="right" vertical="center"/>
      <protection/>
    </xf>
    <xf numFmtId="3" fontId="28" fillId="0" borderId="0" xfId="59" applyNumberFormat="1" applyFont="1" applyFill="1" applyBorder="1">
      <alignment/>
      <protection/>
    </xf>
    <xf numFmtId="3" fontId="32" fillId="0" borderId="0" xfId="59" applyNumberFormat="1" applyFont="1" applyFill="1" applyBorder="1" applyAlignment="1">
      <alignment horizontal="centerContinuous" vertical="center"/>
      <protection/>
    </xf>
    <xf numFmtId="1" fontId="28" fillId="0" borderId="0" xfId="59" applyFont="1" applyFill="1" applyBorder="1" applyAlignment="1">
      <alignment vertical="center"/>
      <protection/>
    </xf>
    <xf numFmtId="1" fontId="30" fillId="0" borderId="0" xfId="59" applyFont="1" applyFill="1" applyBorder="1" applyAlignment="1">
      <alignment horizontal="left"/>
      <protection/>
    </xf>
    <xf numFmtId="1" fontId="34" fillId="0" borderId="0" xfId="59" applyFont="1" applyFill="1" applyBorder="1" applyAlignment="1">
      <alignment horizontal="left"/>
      <protection/>
    </xf>
    <xf numFmtId="1" fontId="4" fillId="0" borderId="0" xfId="59" applyFont="1" applyFill="1" applyBorder="1" applyAlignment="1" quotePrefix="1">
      <alignment horizontal="left" vertical="center"/>
      <protection/>
    </xf>
    <xf numFmtId="1" fontId="7" fillId="0" borderId="0" xfId="59" applyFont="1" applyFill="1" applyBorder="1" applyAlignment="1">
      <alignment vertical="center"/>
      <protection/>
    </xf>
    <xf numFmtId="3" fontId="4" fillId="0" borderId="0" xfId="59" applyNumberFormat="1" applyFont="1" applyFill="1" applyBorder="1" applyAlignment="1">
      <alignment horizontal="right" vertical="center" indent="2"/>
      <protection/>
    </xf>
    <xf numFmtId="1" fontId="4" fillId="0" borderId="0" xfId="59" applyFont="1" applyFill="1" applyBorder="1" applyAlignment="1">
      <alignment horizontal="left" vertical="center"/>
      <protection/>
    </xf>
    <xf numFmtId="1" fontId="4" fillId="0" borderId="0" xfId="59" applyFont="1" applyFill="1" applyBorder="1" applyAlignment="1">
      <alignment vertical="center"/>
      <protection/>
    </xf>
    <xf numFmtId="3" fontId="7" fillId="0" borderId="0" xfId="59" applyNumberFormat="1" applyFont="1" applyFill="1" applyBorder="1" applyAlignment="1">
      <alignment horizontal="right" vertical="center" indent="2"/>
      <protection/>
    </xf>
    <xf numFmtId="1" fontId="7" fillId="0" borderId="14" xfId="59" applyFont="1" applyFill="1" applyBorder="1" applyAlignment="1">
      <alignment vertical="center"/>
      <protection/>
    </xf>
    <xf numFmtId="3" fontId="4" fillId="0" borderId="14" xfId="59" applyNumberFormat="1" applyFont="1" applyFill="1" applyBorder="1" applyAlignment="1">
      <alignment horizontal="right" vertical="center" indent="2"/>
      <protection/>
    </xf>
    <xf numFmtId="1" fontId="7" fillId="0" borderId="14" xfId="59" applyFont="1" applyFill="1" applyBorder="1">
      <alignment/>
      <protection/>
    </xf>
    <xf numFmtId="1" fontId="7" fillId="0" borderId="15" xfId="59" applyFont="1" applyFill="1" applyBorder="1" applyAlignment="1">
      <alignment vertical="center"/>
      <protection/>
    </xf>
    <xf numFmtId="1" fontId="4" fillId="0" borderId="11" xfId="59" applyFont="1" applyFill="1" applyBorder="1" applyAlignment="1">
      <alignment horizontal="right" vertical="center" indent="2"/>
      <protection/>
    </xf>
    <xf numFmtId="193" fontId="7" fillId="0" borderId="0" xfId="59" applyNumberFormat="1" applyFont="1" applyFill="1">
      <alignment/>
      <protection/>
    </xf>
    <xf numFmtId="180" fontId="7" fillId="0" borderId="0" xfId="59" applyNumberFormat="1" applyFont="1" applyFill="1">
      <alignment/>
      <protection/>
    </xf>
    <xf numFmtId="1" fontId="4" fillId="0" borderId="15" xfId="59" applyFont="1" applyFill="1" applyBorder="1" applyAlignment="1">
      <alignment horizontal="right" vertical="center" indent="2"/>
      <protection/>
    </xf>
    <xf numFmtId="1" fontId="4" fillId="0" borderId="14" xfId="59" applyFont="1" applyFill="1" applyBorder="1" applyAlignment="1">
      <alignment horizontal="right" vertical="center" indent="2"/>
      <protection/>
    </xf>
    <xf numFmtId="3" fontId="4" fillId="0" borderId="0" xfId="59" applyNumberFormat="1" applyFont="1" applyFill="1" applyBorder="1" applyAlignment="1">
      <alignment horizontal="right" vertical="center" wrapText="1" indent="2"/>
      <protection/>
    </xf>
    <xf numFmtId="3" fontId="4" fillId="0" borderId="0" xfId="42" applyNumberFormat="1" applyFont="1" applyFill="1" applyBorder="1" applyAlignment="1">
      <alignment horizontal="right" vertical="center" indent="2"/>
    </xf>
    <xf numFmtId="3" fontId="4" fillId="0" borderId="14" xfId="42" applyNumberFormat="1" applyFont="1" applyFill="1" applyBorder="1" applyAlignment="1">
      <alignment horizontal="right" vertical="center" indent="2"/>
    </xf>
    <xf numFmtId="3" fontId="7" fillId="0" borderId="0" xfId="64" applyFont="1" applyFill="1">
      <alignment vertical="center" wrapText="1"/>
      <protection/>
    </xf>
    <xf numFmtId="1" fontId="24" fillId="0" borderId="0" xfId="59" applyFont="1" applyFill="1">
      <alignment/>
      <protection/>
    </xf>
    <xf numFmtId="1" fontId="25" fillId="0" borderId="25" xfId="59" applyFont="1" applyFill="1" applyBorder="1" applyAlignment="1">
      <alignment horizontal="center" vertical="center"/>
      <protection/>
    </xf>
    <xf numFmtId="1" fontId="25" fillId="0" borderId="26" xfId="59" applyFont="1" applyFill="1" applyBorder="1" applyAlignment="1">
      <alignment horizontal="center" vertical="center"/>
      <protection/>
    </xf>
    <xf numFmtId="1" fontId="25" fillId="0" borderId="27" xfId="59" applyFont="1" applyFill="1" applyBorder="1" applyAlignment="1">
      <alignment horizontal="center" vertical="center"/>
      <protection/>
    </xf>
    <xf numFmtId="1" fontId="4" fillId="0" borderId="0" xfId="59" applyFont="1" applyFill="1" applyBorder="1" applyAlignment="1">
      <alignment horizontal="center" vertical="center" wrapText="1"/>
      <protection/>
    </xf>
    <xf numFmtId="1" fontId="4" fillId="0" borderId="28" xfId="59" applyFont="1" applyFill="1" applyBorder="1" applyAlignment="1">
      <alignment horizontal="center"/>
      <protection/>
    </xf>
    <xf numFmtId="1" fontId="25" fillId="0" borderId="29" xfId="59" applyFont="1" applyFill="1" applyBorder="1" applyAlignment="1">
      <alignment horizontal="center"/>
      <protection/>
    </xf>
    <xf numFmtId="1" fontId="25" fillId="0" borderId="23" xfId="59" applyFont="1" applyFill="1" applyBorder="1" applyAlignment="1">
      <alignment horizontal="center"/>
      <protection/>
    </xf>
    <xf numFmtId="1" fontId="25" fillId="0" borderId="30" xfId="59" applyFont="1" applyFill="1" applyBorder="1" applyAlignment="1">
      <alignment horizontal="center"/>
      <protection/>
    </xf>
    <xf numFmtId="1" fontId="7" fillId="0" borderId="16" xfId="59" applyFont="1" applyFill="1" applyBorder="1" applyAlignment="1">
      <alignment horizontal="center" vertical="center"/>
      <protection/>
    </xf>
    <xf numFmtId="1" fontId="23" fillId="0" borderId="0" xfId="59" applyFont="1" applyFill="1">
      <alignment/>
      <protection/>
    </xf>
    <xf numFmtId="1" fontId="23" fillId="0" borderId="31" xfId="59" applyFont="1" applyFill="1" applyBorder="1" applyAlignment="1">
      <alignment horizontal="center" vertical="center"/>
      <protection/>
    </xf>
    <xf numFmtId="1" fontId="23" fillId="0" borderId="24" xfId="59" applyFont="1" applyFill="1" applyBorder="1" applyAlignment="1">
      <alignment horizontal="center" vertical="center"/>
      <protection/>
    </xf>
    <xf numFmtId="1" fontId="23" fillId="0" borderId="32" xfId="59" applyFont="1" applyFill="1" applyBorder="1" applyAlignment="1">
      <alignment horizontal="center" vertical="center"/>
      <protection/>
    </xf>
    <xf numFmtId="1" fontId="25" fillId="0" borderId="0" xfId="59" applyFont="1" applyFill="1">
      <alignment/>
      <protection/>
    </xf>
    <xf numFmtId="1" fontId="24" fillId="0" borderId="33" xfId="59" applyFont="1" applyFill="1" applyBorder="1">
      <alignment/>
      <protection/>
    </xf>
    <xf numFmtId="1" fontId="24" fillId="0" borderId="0" xfId="59" applyFont="1" applyFill="1" applyBorder="1">
      <alignment/>
      <protection/>
    </xf>
    <xf numFmtId="1" fontId="24" fillId="0" borderId="20" xfId="59" applyFont="1" applyFill="1" applyBorder="1">
      <alignment/>
      <protection/>
    </xf>
    <xf numFmtId="1" fontId="35" fillId="0" borderId="0" xfId="59" applyFont="1" applyFill="1">
      <alignment/>
      <protection/>
    </xf>
    <xf numFmtId="3" fontId="24" fillId="0" borderId="33" xfId="59" applyNumberFormat="1" applyFont="1" applyFill="1" applyBorder="1">
      <alignment/>
      <protection/>
    </xf>
    <xf numFmtId="3" fontId="24" fillId="0" borderId="0" xfId="59" applyNumberFormat="1" applyFont="1" applyFill="1" applyBorder="1">
      <alignment/>
      <protection/>
    </xf>
    <xf numFmtId="3" fontId="24" fillId="0" borderId="20" xfId="59" applyNumberFormat="1" applyFont="1" applyFill="1" applyBorder="1">
      <alignment/>
      <protection/>
    </xf>
    <xf numFmtId="1" fontId="24" fillId="0" borderId="34" xfId="59" applyFont="1" applyFill="1" applyBorder="1">
      <alignment/>
      <protection/>
    </xf>
    <xf numFmtId="1" fontId="24" fillId="0" borderId="22" xfId="59" applyFont="1" applyFill="1" applyBorder="1">
      <alignment/>
      <protection/>
    </xf>
    <xf numFmtId="1" fontId="24" fillId="0" borderId="21" xfId="59" applyFont="1" applyFill="1" applyBorder="1">
      <alignment/>
      <protection/>
    </xf>
    <xf numFmtId="3" fontId="1" fillId="0" borderId="0" xfId="59" applyNumberFormat="1" applyFont="1" applyFill="1" applyBorder="1" applyAlignment="1">
      <alignment horizontal="right" vertical="center"/>
      <protection/>
    </xf>
    <xf numFmtId="1" fontId="0" fillId="0" borderId="0" xfId="59" applyFont="1" applyFill="1" applyAlignment="1">
      <alignment horizontal="right"/>
      <protection/>
    </xf>
    <xf numFmtId="1" fontId="0" fillId="0" borderId="0" xfId="59" applyFont="1" applyFill="1" applyAlignment="1">
      <alignment/>
      <protection/>
    </xf>
    <xf numFmtId="1" fontId="0" fillId="0" borderId="0" xfId="59" applyFont="1" applyFill="1" applyBorder="1" applyAlignment="1">
      <alignment horizontal="right"/>
      <protection/>
    </xf>
    <xf numFmtId="1" fontId="0" fillId="0" borderId="0" xfId="59" applyFont="1" applyFill="1" applyBorder="1" applyAlignment="1">
      <alignment/>
      <protection/>
    </xf>
    <xf numFmtId="0" fontId="0" fillId="0" borderId="0" xfId="0" applyFont="1" applyFill="1" applyBorder="1" applyAlignment="1">
      <alignment/>
    </xf>
    <xf numFmtId="1" fontId="0" fillId="0" borderId="0" xfId="0" applyNumberFormat="1"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3" fontId="0" fillId="0" borderId="0" xfId="0" applyNumberFormat="1" applyFont="1" applyFill="1" applyBorder="1" applyAlignment="1">
      <alignment/>
    </xf>
    <xf numFmtId="3" fontId="1" fillId="0" borderId="0" xfId="0" applyNumberFormat="1" applyFont="1" applyFill="1" applyBorder="1" applyAlignment="1">
      <alignment/>
    </xf>
    <xf numFmtId="3" fontId="7" fillId="0" borderId="0" xfId="42" applyNumberFormat="1" applyFont="1" applyFill="1" applyBorder="1" applyAlignment="1">
      <alignment horizontal="right" vertical="center" indent="2"/>
    </xf>
    <xf numFmtId="183" fontId="0" fillId="0" borderId="0" xfId="42" applyNumberFormat="1" applyFont="1" applyFill="1" applyAlignment="1">
      <alignment/>
    </xf>
    <xf numFmtId="1" fontId="4" fillId="0" borderId="13" xfId="59" applyFont="1" applyFill="1" applyBorder="1" applyAlignment="1">
      <alignment horizontal="center" vertical="center" wrapText="1"/>
      <protection/>
    </xf>
    <xf numFmtId="1" fontId="4" fillId="0" borderId="14" xfId="59" applyFont="1" applyFill="1" applyBorder="1" applyAlignment="1" quotePrefix="1">
      <alignment horizontal="left" vertical="center" wrapText="1"/>
      <protection/>
    </xf>
    <xf numFmtId="1" fontId="1" fillId="0" borderId="0" xfId="59" applyFont="1" applyFill="1">
      <alignment/>
      <protection/>
    </xf>
    <xf numFmtId="183" fontId="0" fillId="0" borderId="0" xfId="42" applyNumberFormat="1" applyFont="1" applyFill="1" applyAlignment="1">
      <alignment horizontal="right"/>
    </xf>
    <xf numFmtId="0" fontId="0" fillId="0" borderId="0" xfId="65" applyFont="1" applyFill="1">
      <alignment/>
      <protection/>
    </xf>
    <xf numFmtId="3" fontId="0" fillId="0" borderId="0" xfId="65" applyNumberFormat="1" applyFont="1" applyFill="1">
      <alignment/>
      <protection/>
    </xf>
    <xf numFmtId="1" fontId="4" fillId="0" borderId="14" xfId="59" applyFont="1" applyFill="1" applyBorder="1" applyAlignment="1">
      <alignment vertical="center" wrapText="1"/>
      <protection/>
    </xf>
    <xf numFmtId="0" fontId="4" fillId="0" borderId="28" xfId="57" applyFont="1" applyFill="1" applyBorder="1">
      <alignment/>
      <protection/>
    </xf>
    <xf numFmtId="0" fontId="7" fillId="0" borderId="16" xfId="57" applyFont="1" applyFill="1" applyBorder="1">
      <alignment/>
      <protection/>
    </xf>
    <xf numFmtId="3" fontId="4" fillId="0" borderId="14" xfId="57" applyNumberFormat="1" applyFont="1" applyFill="1" applyBorder="1" applyAlignment="1">
      <alignment horizontal="right" vertical="center" wrapText="1" indent="1"/>
      <protection/>
    </xf>
    <xf numFmtId="0" fontId="0" fillId="0" borderId="0" xfId="60" applyFont="1" applyFill="1">
      <alignment/>
      <protection/>
    </xf>
    <xf numFmtId="0" fontId="4" fillId="0" borderId="12" xfId="60" applyFont="1" applyFill="1" applyBorder="1" applyAlignment="1">
      <alignment horizontal="center" vertical="justify"/>
      <protection/>
    </xf>
    <xf numFmtId="0" fontId="7" fillId="0" borderId="0" xfId="60" applyFont="1" applyFill="1" applyBorder="1">
      <alignment/>
      <protection/>
    </xf>
    <xf numFmtId="0" fontId="7" fillId="0" borderId="0" xfId="60" applyFont="1" applyFill="1">
      <alignment/>
      <protection/>
    </xf>
    <xf numFmtId="0" fontId="4" fillId="0" borderId="11" xfId="60" applyFont="1" applyFill="1" applyBorder="1" applyAlignment="1">
      <alignment horizontal="center" vertical="justify" wrapText="1"/>
      <protection/>
    </xf>
    <xf numFmtId="0" fontId="7" fillId="0" borderId="10" xfId="60" applyFont="1" applyFill="1" applyBorder="1" applyAlignment="1">
      <alignment horizontal="centerContinuous" vertical="center" wrapText="1"/>
      <protection/>
    </xf>
    <xf numFmtId="0" fontId="4" fillId="0" borderId="11" xfId="60" applyFont="1" applyFill="1" applyBorder="1" applyAlignment="1">
      <alignment horizontal="center" vertical="center" wrapText="1"/>
      <protection/>
    </xf>
    <xf numFmtId="0" fontId="4" fillId="0" borderId="13" xfId="60" applyFont="1" applyFill="1" applyBorder="1" applyAlignment="1">
      <alignment horizontal="centerContinuous" vertical="center" wrapText="1"/>
      <protection/>
    </xf>
    <xf numFmtId="3" fontId="7" fillId="0" borderId="0" xfId="60" applyNumberFormat="1" applyFont="1" applyFill="1" applyBorder="1">
      <alignment/>
      <protection/>
    </xf>
    <xf numFmtId="0" fontId="7" fillId="0" borderId="16" xfId="60" applyFont="1" applyFill="1" applyBorder="1">
      <alignment/>
      <protection/>
    </xf>
    <xf numFmtId="180" fontId="7" fillId="0" borderId="0" xfId="43" applyNumberFormat="1" applyFont="1" applyFill="1" applyBorder="1" applyAlignment="1">
      <alignment horizontal="right" vertical="center" wrapText="1"/>
    </xf>
    <xf numFmtId="4" fontId="7" fillId="0" borderId="0" xfId="60" applyNumberFormat="1" applyFont="1" applyFill="1" applyBorder="1" applyAlignment="1">
      <alignment horizontal="center" vertical="center"/>
      <protection/>
    </xf>
    <xf numFmtId="4" fontId="7" fillId="0" borderId="0" xfId="60" applyNumberFormat="1" applyFont="1" applyFill="1" applyBorder="1" applyAlignment="1" quotePrefix="1">
      <alignment horizontal="center" vertical="center"/>
      <protection/>
    </xf>
    <xf numFmtId="3" fontId="7" fillId="0" borderId="0" xfId="60" applyNumberFormat="1" applyFont="1" applyFill="1">
      <alignment/>
      <protection/>
    </xf>
    <xf numFmtId="180" fontId="4" fillId="0" borderId="14" xfId="43" applyNumberFormat="1" applyFont="1" applyFill="1" applyBorder="1" applyAlignment="1">
      <alignment horizontal="right" vertical="center" wrapText="1"/>
    </xf>
    <xf numFmtId="4" fontId="4" fillId="0" borderId="14" xfId="60" applyNumberFormat="1" applyFont="1" applyFill="1" applyBorder="1" applyAlignment="1">
      <alignment horizontal="center" vertical="center"/>
      <protection/>
    </xf>
    <xf numFmtId="4" fontId="4" fillId="0" borderId="14" xfId="60" applyNumberFormat="1" applyFont="1" applyFill="1" applyBorder="1" applyAlignment="1" quotePrefix="1">
      <alignment horizontal="center" vertical="center"/>
      <protection/>
    </xf>
    <xf numFmtId="180" fontId="0" fillId="0" borderId="0" xfId="60" applyNumberFormat="1" applyFont="1" applyFill="1">
      <alignment/>
      <protection/>
    </xf>
    <xf numFmtId="0" fontId="37" fillId="0" borderId="23" xfId="60" applyFont="1" applyFill="1" applyBorder="1" applyAlignment="1">
      <alignment vertical="center"/>
      <protection/>
    </xf>
    <xf numFmtId="0" fontId="36" fillId="0" borderId="28" xfId="60" applyFont="1" applyFill="1" applyBorder="1" applyAlignment="1">
      <alignment/>
      <protection/>
    </xf>
    <xf numFmtId="0" fontId="36" fillId="0" borderId="28" xfId="60" applyFont="1" applyFill="1" applyBorder="1">
      <alignment/>
      <protection/>
    </xf>
    <xf numFmtId="0" fontId="37" fillId="0" borderId="28" xfId="60" applyFont="1" applyFill="1" applyBorder="1" applyAlignment="1">
      <alignment horizontal="left"/>
      <protection/>
    </xf>
    <xf numFmtId="0" fontId="36" fillId="0" borderId="28" xfId="60" applyFont="1" applyFill="1" applyBorder="1" applyAlignment="1">
      <alignment horizontal="center"/>
      <protection/>
    </xf>
    <xf numFmtId="0" fontId="36" fillId="0" borderId="28" xfId="60" applyFont="1" applyFill="1" applyBorder="1" applyAlignment="1">
      <alignment horizontal="left"/>
      <protection/>
    </xf>
    <xf numFmtId="0" fontId="36" fillId="0" borderId="35" xfId="60" applyFont="1" applyFill="1" applyBorder="1" applyAlignment="1">
      <alignment vertical="center" wrapText="1"/>
      <protection/>
    </xf>
    <xf numFmtId="0" fontId="37" fillId="0" borderId="36" xfId="60" applyFont="1" applyFill="1" applyBorder="1" applyAlignment="1">
      <alignment vertical="center"/>
      <protection/>
    </xf>
    <xf numFmtId="0" fontId="36" fillId="0" borderId="0" xfId="60" applyFont="1" applyFill="1" applyBorder="1" applyAlignment="1">
      <alignment/>
      <protection/>
    </xf>
    <xf numFmtId="0" fontId="36" fillId="0" borderId="0" xfId="60" applyFont="1" applyFill="1" applyBorder="1">
      <alignment/>
      <protection/>
    </xf>
    <xf numFmtId="0" fontId="37" fillId="0" borderId="0" xfId="60" applyFont="1" applyFill="1" applyBorder="1" applyAlignment="1">
      <alignment horizontal="left"/>
      <protection/>
    </xf>
    <xf numFmtId="0" fontId="36" fillId="0" borderId="0" xfId="60" applyFont="1" applyFill="1" applyBorder="1" applyAlignment="1">
      <alignment horizontal="center"/>
      <protection/>
    </xf>
    <xf numFmtId="0" fontId="36" fillId="0" borderId="0" xfId="60" applyFont="1" applyFill="1" applyBorder="1" applyAlignment="1">
      <alignment horizontal="left"/>
      <protection/>
    </xf>
    <xf numFmtId="0" fontId="36" fillId="0" borderId="37" xfId="60" applyFont="1" applyFill="1" applyBorder="1" applyAlignment="1">
      <alignment vertical="center" wrapText="1"/>
      <protection/>
    </xf>
    <xf numFmtId="0" fontId="36" fillId="0" borderId="36" xfId="60" applyFont="1" applyFill="1" applyBorder="1" applyAlignment="1">
      <alignment vertical="center"/>
      <protection/>
    </xf>
    <xf numFmtId="0" fontId="37" fillId="0" borderId="36" xfId="60" applyFont="1" applyFill="1" applyBorder="1" applyAlignment="1">
      <alignment horizontal="center"/>
      <protection/>
    </xf>
    <xf numFmtId="0" fontId="37" fillId="0" borderId="0" xfId="60" applyFont="1" applyFill="1" applyBorder="1" applyAlignment="1">
      <alignment horizontal="center"/>
      <protection/>
    </xf>
    <xf numFmtId="0" fontId="37" fillId="0" borderId="37" xfId="60" applyFont="1" applyFill="1" applyBorder="1" applyAlignment="1">
      <alignment horizontal="center"/>
      <protection/>
    </xf>
    <xf numFmtId="0" fontId="36" fillId="0" borderId="36" xfId="60" applyFont="1" applyFill="1" applyBorder="1">
      <alignment/>
      <protection/>
    </xf>
    <xf numFmtId="0" fontId="37" fillId="0" borderId="0" xfId="60" applyFont="1" applyFill="1" applyBorder="1" applyAlignment="1">
      <alignment horizontal="left" vertical="center"/>
      <protection/>
    </xf>
    <xf numFmtId="0" fontId="36" fillId="0" borderId="0" xfId="60" applyFont="1" applyFill="1" applyBorder="1" applyAlignment="1">
      <alignment horizontal="left" vertical="center"/>
      <protection/>
    </xf>
    <xf numFmtId="0" fontId="36" fillId="0" borderId="0" xfId="60" applyFont="1" applyFill="1" applyBorder="1" applyAlignment="1">
      <alignment horizontal="left" wrapText="1"/>
      <protection/>
    </xf>
    <xf numFmtId="0" fontId="36" fillId="0" borderId="37" xfId="60" applyFont="1" applyFill="1" applyBorder="1" applyAlignment="1">
      <alignment horizontal="center" vertical="center"/>
      <protection/>
    </xf>
    <xf numFmtId="0" fontId="37" fillId="0" borderId="0" xfId="60" applyFont="1" applyFill="1" applyBorder="1" applyAlignment="1">
      <alignment horizontal="left" vertical="center" wrapText="1"/>
      <protection/>
    </xf>
    <xf numFmtId="0" fontId="36" fillId="0" borderId="0" xfId="60" applyFont="1" applyFill="1" applyBorder="1" applyAlignment="1">
      <alignment vertical="center" wrapText="1"/>
      <protection/>
    </xf>
    <xf numFmtId="0" fontId="36" fillId="0" borderId="0" xfId="60" applyFont="1" applyFill="1" applyBorder="1" applyAlignment="1">
      <alignment horizontal="left" vertical="center" wrapText="1"/>
      <protection/>
    </xf>
    <xf numFmtId="180" fontId="36" fillId="0" borderId="0" xfId="43" applyNumberFormat="1" applyFont="1" applyFill="1" applyBorder="1" applyAlignment="1">
      <alignment horizontal="center"/>
    </xf>
    <xf numFmtId="0" fontId="36" fillId="0" borderId="37" xfId="60" applyFont="1" applyFill="1" applyBorder="1">
      <alignment/>
      <protection/>
    </xf>
    <xf numFmtId="0" fontId="36" fillId="0" borderId="0" xfId="60" applyFont="1" applyFill="1" applyBorder="1" applyAlignment="1">
      <alignment horizontal="center" vertical="center"/>
      <protection/>
    </xf>
    <xf numFmtId="0" fontId="36" fillId="0" borderId="0" xfId="60" applyFont="1" applyFill="1" applyBorder="1" applyAlignment="1" quotePrefix="1">
      <alignment horizontal="left"/>
      <protection/>
    </xf>
    <xf numFmtId="0" fontId="37" fillId="0" borderId="0" xfId="60" applyFont="1" applyFill="1" applyBorder="1" applyAlignment="1">
      <alignment horizontal="right" vertical="center" wrapText="1"/>
      <protection/>
    </xf>
    <xf numFmtId="0" fontId="37" fillId="0" borderId="0" xfId="60" applyFont="1" applyFill="1" applyBorder="1" applyAlignment="1">
      <alignment horizontal="right"/>
      <protection/>
    </xf>
    <xf numFmtId="0" fontId="36" fillId="0" borderId="24" xfId="60" applyFont="1" applyFill="1" applyBorder="1">
      <alignment/>
      <protection/>
    </xf>
    <xf numFmtId="0" fontId="37" fillId="0" borderId="16" xfId="60" applyFont="1" applyFill="1" applyBorder="1" applyAlignment="1">
      <alignment horizontal="left"/>
      <protection/>
    </xf>
    <xf numFmtId="0" fontId="36" fillId="0" borderId="16" xfId="60" applyFont="1" applyFill="1" applyBorder="1" applyAlignment="1">
      <alignment horizontal="left"/>
      <protection/>
    </xf>
    <xf numFmtId="0" fontId="36" fillId="0" borderId="16" xfId="60" applyFont="1" applyFill="1" applyBorder="1" applyAlignment="1">
      <alignment horizontal="center"/>
      <protection/>
    </xf>
    <xf numFmtId="180" fontId="36" fillId="0" borderId="16" xfId="43" applyNumberFormat="1" applyFont="1" applyFill="1" applyBorder="1" applyAlignment="1">
      <alignment horizontal="center"/>
    </xf>
    <xf numFmtId="0" fontId="36" fillId="0" borderId="16" xfId="60" applyFont="1" applyFill="1" applyBorder="1">
      <alignment/>
      <protection/>
    </xf>
    <xf numFmtId="0" fontId="36" fillId="0" borderId="38" xfId="60" applyFont="1" applyFill="1" applyBorder="1">
      <alignment/>
      <protection/>
    </xf>
    <xf numFmtId="0" fontId="37" fillId="0" borderId="28" xfId="60" applyFont="1" applyFill="1" applyBorder="1" applyAlignment="1">
      <alignment horizontal="center"/>
      <protection/>
    </xf>
    <xf numFmtId="0" fontId="37" fillId="0" borderId="0" xfId="60" applyFont="1" applyFill="1" applyBorder="1" applyAlignment="1">
      <alignment horizontal="right" vertical="center"/>
      <protection/>
    </xf>
    <xf numFmtId="0" fontId="37" fillId="0" borderId="16" xfId="60" applyFont="1" applyFill="1" applyBorder="1">
      <alignment/>
      <protection/>
    </xf>
    <xf numFmtId="0" fontId="39" fillId="0" borderId="0" xfId="0" applyFont="1" applyAlignment="1">
      <alignment vertical="center" wrapText="1"/>
    </xf>
    <xf numFmtId="0" fontId="39" fillId="0" borderId="39" xfId="0" applyFont="1" applyBorder="1" applyAlignment="1">
      <alignment vertical="center" wrapText="1"/>
    </xf>
    <xf numFmtId="0" fontId="43" fillId="0" borderId="0" xfId="0" applyFont="1" applyAlignment="1">
      <alignment horizontal="center" vertical="center" wrapText="1"/>
    </xf>
    <xf numFmtId="0" fontId="39" fillId="0" borderId="40" xfId="0" applyFont="1" applyBorder="1" applyAlignment="1">
      <alignment vertical="center" wrapText="1"/>
    </xf>
    <xf numFmtId="0" fontId="5" fillId="0" borderId="20" xfId="0" applyFont="1" applyFill="1" applyBorder="1" applyAlignment="1">
      <alignment vertical="center" wrapText="1"/>
    </xf>
    <xf numFmtId="43" fontId="4" fillId="0" borderId="0" xfId="40" applyFont="1" applyFill="1" applyBorder="1" applyAlignment="1">
      <alignment vertical="center"/>
    </xf>
    <xf numFmtId="43" fontId="4" fillId="0" borderId="16" xfId="40" applyFont="1" applyFill="1" applyBorder="1" applyAlignment="1">
      <alignment vertical="center"/>
    </xf>
    <xf numFmtId="43" fontId="4" fillId="0" borderId="14" xfId="40" applyFont="1" applyFill="1" applyBorder="1" applyAlignment="1">
      <alignment vertical="center"/>
    </xf>
    <xf numFmtId="0" fontId="5" fillId="0" borderId="19" xfId="0" applyFont="1" applyFill="1" applyBorder="1" applyAlignment="1">
      <alignment/>
    </xf>
    <xf numFmtId="0" fontId="5" fillId="0" borderId="41" xfId="0" applyFont="1" applyFill="1" applyBorder="1" applyAlignment="1">
      <alignment/>
    </xf>
    <xf numFmtId="0" fontId="5" fillId="0" borderId="20" xfId="0" applyFont="1" applyFill="1" applyBorder="1" applyAlignment="1">
      <alignment horizontal="center"/>
    </xf>
    <xf numFmtId="0" fontId="5" fillId="0" borderId="0" xfId="0" applyFont="1" applyFill="1" applyAlignment="1">
      <alignment/>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4" xfId="0" applyNumberFormat="1"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center"/>
    </xf>
    <xf numFmtId="0" fontId="1" fillId="0" borderId="0" xfId="0" applyFont="1" applyFill="1" applyBorder="1" applyAlignment="1">
      <alignment horizontal="center" vertical="center" textRotation="90"/>
    </xf>
    <xf numFmtId="3" fontId="4" fillId="0" borderId="0" xfId="40" applyNumberFormat="1" applyFont="1" applyFill="1" applyBorder="1" applyAlignment="1" quotePrefix="1">
      <alignment horizontal="center" vertical="center"/>
    </xf>
    <xf numFmtId="3" fontId="0" fillId="0" borderId="0" xfId="0" applyNumberFormat="1" applyFont="1" applyFill="1" applyAlignment="1">
      <alignment/>
    </xf>
    <xf numFmtId="0" fontId="4" fillId="0" borderId="0" xfId="0" applyFont="1" applyFill="1" applyBorder="1" applyAlignment="1">
      <alignment horizontal="left"/>
    </xf>
    <xf numFmtId="0" fontId="4" fillId="0" borderId="0" xfId="0" applyFont="1" applyFill="1" applyBorder="1" applyAlignment="1">
      <alignment/>
    </xf>
    <xf numFmtId="3" fontId="4" fillId="0" borderId="16" xfId="40" applyNumberFormat="1" applyFont="1" applyFill="1" applyBorder="1" applyAlignment="1">
      <alignment horizontal="center" vertical="center"/>
    </xf>
    <xf numFmtId="0" fontId="4" fillId="0" borderId="16" xfId="0" applyFont="1" applyFill="1" applyBorder="1" applyAlignment="1">
      <alignment/>
    </xf>
    <xf numFmtId="0" fontId="0" fillId="0" borderId="14" xfId="0" applyFont="1" applyFill="1" applyBorder="1" applyAlignment="1">
      <alignment/>
    </xf>
    <xf numFmtId="0" fontId="0" fillId="0" borderId="0" xfId="0" applyFont="1" applyFill="1" applyAlignment="1">
      <alignment horizontal="center" vertical="center" wrapText="1"/>
    </xf>
    <xf numFmtId="0" fontId="6" fillId="0" borderId="13" xfId="0" applyFont="1" applyFill="1" applyBorder="1" applyAlignment="1">
      <alignment horizontal="center" vertical="center" wrapText="1"/>
    </xf>
    <xf numFmtId="0" fontId="7" fillId="0" borderId="0" xfId="0" applyFont="1" applyFill="1" applyBorder="1" applyAlignment="1">
      <alignment vertical="center"/>
    </xf>
    <xf numFmtId="3" fontId="7" fillId="0" borderId="16" xfId="0" applyNumberFormat="1" applyFont="1" applyFill="1" applyBorder="1" applyAlignment="1">
      <alignment/>
    </xf>
    <xf numFmtId="3" fontId="4" fillId="0" borderId="16" xfId="40" applyNumberFormat="1" applyFont="1" applyFill="1" applyBorder="1" applyAlignment="1">
      <alignment horizontal="right"/>
    </xf>
    <xf numFmtId="0" fontId="1" fillId="0" borderId="0" xfId="0" applyFont="1" applyFill="1" applyAlignment="1">
      <alignment horizontal="center"/>
    </xf>
    <xf numFmtId="3" fontId="4" fillId="0" borderId="14" xfId="40" applyNumberFormat="1" applyFont="1" applyFill="1" applyBorder="1" applyAlignment="1">
      <alignment horizontal="right"/>
    </xf>
    <xf numFmtId="0" fontId="4" fillId="0" borderId="0" xfId="57" applyFont="1" applyFill="1" applyBorder="1" applyAlignment="1">
      <alignment vertical="center"/>
      <protection/>
    </xf>
    <xf numFmtId="3" fontId="4" fillId="0" borderId="0" xfId="57" applyNumberFormat="1" applyFont="1" applyFill="1" applyBorder="1" applyAlignment="1">
      <alignment horizontal="right" vertical="center" wrapText="1" indent="1"/>
      <protection/>
    </xf>
    <xf numFmtId="0" fontId="4" fillId="0" borderId="0" xfId="57" applyFont="1" applyFill="1" applyBorder="1" applyAlignment="1">
      <alignment horizontal="right" vertical="center"/>
      <protection/>
    </xf>
    <xf numFmtId="0" fontId="7" fillId="0" borderId="0" xfId="57" applyFont="1" applyFill="1" applyBorder="1" applyAlignment="1">
      <alignment vertical="center"/>
      <protection/>
    </xf>
    <xf numFmtId="0" fontId="4" fillId="0" borderId="0" xfId="57" applyFont="1" applyFill="1" applyBorder="1" applyAlignment="1">
      <alignment horizontal="right" vertical="top"/>
      <protection/>
    </xf>
    <xf numFmtId="0" fontId="7" fillId="0" borderId="0" xfId="57" applyFont="1" applyFill="1" applyBorder="1" applyAlignment="1">
      <alignment horizontal="right" vertical="center"/>
      <protection/>
    </xf>
    <xf numFmtId="0" fontId="7" fillId="0" borderId="16" xfId="57" applyFont="1" applyFill="1" applyBorder="1" applyAlignment="1">
      <alignment vertical="center" wrapText="1"/>
      <protection/>
    </xf>
    <xf numFmtId="0" fontId="4" fillId="0" borderId="0" xfId="57" applyFont="1" applyFill="1" applyBorder="1" applyAlignment="1">
      <alignment horizontal="right" vertical="center" wrapText="1"/>
      <protection/>
    </xf>
    <xf numFmtId="3" fontId="7" fillId="0" borderId="0" xfId="57" applyNumberFormat="1" applyFont="1" applyFill="1" applyBorder="1" applyAlignment="1">
      <alignment vertical="center" wrapText="1"/>
      <protection/>
    </xf>
    <xf numFmtId="1" fontId="4" fillId="0" borderId="42" xfId="62" applyFont="1" applyFill="1" applyBorder="1" applyAlignment="1">
      <alignment horizontal="center"/>
      <protection/>
    </xf>
    <xf numFmtId="0" fontId="0" fillId="0" borderId="0" xfId="57" applyFont="1" applyFill="1" applyBorder="1" applyAlignment="1">
      <alignment horizontal="center" vertical="center" wrapText="1"/>
      <protection/>
    </xf>
    <xf numFmtId="1" fontId="4" fillId="0" borderId="36" xfId="62" applyFont="1" applyFill="1" applyBorder="1" applyAlignment="1">
      <alignment horizontal="center"/>
      <protection/>
    </xf>
    <xf numFmtId="0" fontId="7" fillId="0" borderId="0" xfId="57" applyFont="1" applyFill="1" applyBorder="1" applyAlignment="1">
      <alignment horizontal="justify" vertical="center" wrapText="1"/>
      <protection/>
    </xf>
    <xf numFmtId="0" fontId="7" fillId="0" borderId="0" xfId="57" applyFont="1" applyFill="1" applyBorder="1" applyAlignment="1">
      <alignment vertical="top"/>
      <protection/>
    </xf>
    <xf numFmtId="3" fontId="4" fillId="0" borderId="36" xfId="62" applyNumberFormat="1" applyFont="1" applyFill="1" applyBorder="1" applyAlignment="1">
      <alignment horizontal="center"/>
      <protection/>
    </xf>
    <xf numFmtId="0" fontId="4" fillId="0" borderId="0" xfId="57" applyFont="1" applyFill="1" applyBorder="1" applyAlignment="1">
      <alignment horizontal="center" vertical="center"/>
      <protection/>
    </xf>
    <xf numFmtId="3" fontId="7" fillId="0" borderId="0" xfId="57" applyNumberFormat="1" applyFont="1" applyFill="1" applyBorder="1" applyAlignment="1">
      <alignment horizontal="right" vertical="center" wrapText="1" indent="1"/>
      <protection/>
    </xf>
    <xf numFmtId="0" fontId="7" fillId="0" borderId="0" xfId="57" applyFont="1" applyFill="1" applyAlignment="1">
      <alignment horizontal="left" vertical="center" wrapText="1"/>
      <protection/>
    </xf>
    <xf numFmtId="0" fontId="7" fillId="0" borderId="0" xfId="57" applyFont="1" applyFill="1" applyAlignment="1">
      <alignment vertical="center" wrapText="1"/>
      <protection/>
    </xf>
    <xf numFmtId="0" fontId="4" fillId="0" borderId="0" xfId="57" applyFont="1" applyFill="1" applyAlignment="1">
      <alignment horizontal="center" wrapText="1"/>
      <protection/>
    </xf>
    <xf numFmtId="0" fontId="7" fillId="0" borderId="0" xfId="57" applyFont="1" applyFill="1" applyAlignment="1">
      <alignment horizontal="center" vertical="center" wrapText="1"/>
      <protection/>
    </xf>
    <xf numFmtId="3" fontId="7" fillId="0" borderId="0" xfId="57" applyNumberFormat="1" applyFont="1" applyFill="1" applyBorder="1" applyAlignment="1">
      <alignment horizontal="right" vertical="center" wrapText="1"/>
      <protection/>
    </xf>
    <xf numFmtId="3" fontId="4" fillId="0" borderId="0" xfId="57" applyNumberFormat="1" applyFont="1" applyFill="1" applyBorder="1" applyAlignment="1">
      <alignment horizontal="right" vertical="center" wrapText="1"/>
      <protection/>
    </xf>
    <xf numFmtId="0" fontId="7" fillId="0" borderId="0" xfId="57" applyFont="1" applyFill="1" applyBorder="1" applyAlignment="1" quotePrefix="1">
      <alignment horizontal="center" wrapText="1"/>
      <protection/>
    </xf>
    <xf numFmtId="0" fontId="4" fillId="0" borderId="0" xfId="57" applyFont="1" applyFill="1" applyBorder="1" applyAlignment="1">
      <alignment wrapText="1"/>
      <protection/>
    </xf>
    <xf numFmtId="3" fontId="7" fillId="0" borderId="0" xfId="57" applyNumberFormat="1" applyFont="1" applyFill="1" applyBorder="1" applyAlignment="1">
      <alignment horizontal="center" vertical="center" wrapText="1"/>
      <protection/>
    </xf>
    <xf numFmtId="3" fontId="4" fillId="0" borderId="0" xfId="57" applyNumberFormat="1" applyFont="1" applyFill="1" applyBorder="1" applyAlignment="1">
      <alignment horizontal="center" vertical="center" wrapText="1"/>
      <protection/>
    </xf>
    <xf numFmtId="0" fontId="7" fillId="0" borderId="0" xfId="57" applyFont="1" applyFill="1" applyBorder="1" applyAlignment="1" quotePrefix="1">
      <alignment horizontal="center" vertical="top"/>
      <protection/>
    </xf>
    <xf numFmtId="0" fontId="5" fillId="0" borderId="0" xfId="57" applyFont="1" applyFill="1" applyBorder="1" applyAlignment="1">
      <alignment horizontal="justify" wrapText="1"/>
      <protection/>
    </xf>
    <xf numFmtId="0" fontId="7" fillId="0" borderId="16" xfId="57" applyFont="1" applyFill="1" applyBorder="1" applyAlignment="1">
      <alignment wrapText="1"/>
      <protection/>
    </xf>
    <xf numFmtId="0" fontId="4" fillId="0" borderId="0" xfId="57" applyFont="1" applyFill="1" applyBorder="1" applyAlignment="1">
      <alignment horizontal="justify" wrapText="1"/>
      <protection/>
    </xf>
    <xf numFmtId="0" fontId="7" fillId="0" borderId="0" xfId="57" applyFont="1" applyFill="1" applyBorder="1" applyAlignment="1">
      <alignment horizontal="center" wrapText="1"/>
      <protection/>
    </xf>
    <xf numFmtId="0" fontId="7" fillId="0" borderId="16" xfId="57" applyFont="1" applyFill="1" applyBorder="1" applyAlignment="1">
      <alignment horizontal="left" vertical="center" wrapText="1"/>
      <protection/>
    </xf>
    <xf numFmtId="3" fontId="7" fillId="0" borderId="0" xfId="57" applyNumberFormat="1" applyFont="1" applyFill="1" applyAlignment="1">
      <alignment vertical="center" wrapText="1"/>
      <protection/>
    </xf>
    <xf numFmtId="3" fontId="7" fillId="0" borderId="0" xfId="40" applyNumberFormat="1" applyFont="1" applyFill="1" applyBorder="1" applyAlignment="1">
      <alignment vertical="center" wrapText="1"/>
    </xf>
    <xf numFmtId="3" fontId="4" fillId="0" borderId="0" xfId="40" applyNumberFormat="1" applyFont="1" applyFill="1" applyBorder="1" applyAlignment="1">
      <alignment vertical="center" wrapText="1"/>
    </xf>
    <xf numFmtId="202" fontId="4" fillId="0" borderId="0" xfId="40" applyNumberFormat="1" applyFont="1" applyFill="1" applyBorder="1" applyAlignment="1">
      <alignment vertical="center"/>
    </xf>
    <xf numFmtId="202" fontId="4" fillId="0" borderId="14" xfId="40" applyNumberFormat="1" applyFont="1" applyFill="1" applyBorder="1" applyAlignment="1">
      <alignment vertical="center"/>
    </xf>
    <xf numFmtId="0" fontId="1" fillId="0" borderId="0" xfId="0" applyFont="1" applyFill="1" applyBorder="1" applyAlignment="1" quotePrefix="1">
      <alignment horizontal="center" vertical="center"/>
    </xf>
    <xf numFmtId="3" fontId="1" fillId="0" borderId="0" xfId="40" applyNumberFormat="1" applyFont="1" applyFill="1" applyBorder="1" applyAlignment="1">
      <alignment vertical="center"/>
    </xf>
    <xf numFmtId="0" fontId="4" fillId="0" borderId="0" xfId="57" applyFont="1" applyFill="1" applyBorder="1" applyAlignment="1" quotePrefix="1">
      <alignment horizontal="center" vertical="center" wrapText="1"/>
      <protection/>
    </xf>
    <xf numFmtId="20" fontId="4" fillId="0" borderId="0" xfId="57" applyNumberFormat="1" applyFont="1" applyFill="1" applyBorder="1" applyAlignment="1" quotePrefix="1">
      <alignment horizontal="left" vertical="center"/>
      <protection/>
    </xf>
    <xf numFmtId="0" fontId="4" fillId="0" borderId="0" xfId="57" applyFont="1" applyFill="1" applyBorder="1" applyAlignment="1">
      <alignment horizontal="left" vertical="center"/>
      <protection/>
    </xf>
    <xf numFmtId="3" fontId="7" fillId="0" borderId="0" xfId="40" applyNumberFormat="1" applyFont="1" applyFill="1" applyBorder="1" applyAlignment="1">
      <alignment horizontal="right" vertical="center" wrapText="1"/>
    </xf>
    <xf numFmtId="3" fontId="4" fillId="0" borderId="0" xfId="40" applyNumberFormat="1" applyFont="1" applyFill="1" applyBorder="1" applyAlignment="1">
      <alignment horizontal="right" vertical="center" wrapText="1"/>
    </xf>
    <xf numFmtId="0" fontId="7" fillId="0" borderId="0" xfId="58" applyFont="1" applyFill="1">
      <alignment/>
      <protection/>
    </xf>
    <xf numFmtId="1" fontId="4" fillId="0" borderId="0" xfId="0" applyNumberFormat="1" applyFont="1" applyFill="1" applyBorder="1" applyAlignment="1" quotePrefix="1">
      <alignment horizontal="left" vertical="center"/>
    </xf>
    <xf numFmtId="1" fontId="4" fillId="0" borderId="0" xfId="0" applyNumberFormat="1" applyFont="1" applyFill="1" applyBorder="1" applyAlignment="1">
      <alignment horizontal="left" vertical="center" wrapText="1"/>
    </xf>
    <xf numFmtId="0" fontId="4" fillId="0" borderId="14" xfId="0" applyFont="1" applyFill="1" applyBorder="1" applyAlignment="1" quotePrefix="1">
      <alignment horizontal="left" vertical="center"/>
    </xf>
    <xf numFmtId="1" fontId="4" fillId="0" borderId="0" xfId="61" applyFont="1" applyFill="1" applyBorder="1" applyAlignment="1" quotePrefix="1">
      <alignment horizontal="center"/>
      <protection/>
    </xf>
    <xf numFmtId="16" fontId="4" fillId="0" borderId="0" xfId="61" applyNumberFormat="1" applyFont="1" applyFill="1" applyBorder="1" applyAlignment="1" quotePrefix="1">
      <alignment horizontal="centerContinuous"/>
      <protection/>
    </xf>
    <xf numFmtId="1" fontId="4" fillId="0" borderId="0" xfId="61" applyNumberFormat="1" applyFont="1" applyFill="1" applyBorder="1" applyAlignment="1" quotePrefix="1">
      <alignment horizontal="centerContinuous"/>
      <protection/>
    </xf>
    <xf numFmtId="1" fontId="4" fillId="0" borderId="0" xfId="61" applyNumberFormat="1" applyFont="1" applyFill="1" applyBorder="1" applyAlignment="1">
      <alignment horizontal="centerContinuous"/>
      <protection/>
    </xf>
    <xf numFmtId="1" fontId="4" fillId="0" borderId="16" xfId="59" applyFont="1" applyFill="1" applyBorder="1" applyAlignment="1">
      <alignment horizontal="center" vertical="center" wrapText="1"/>
      <protection/>
    </xf>
    <xf numFmtId="3" fontId="4" fillId="0" borderId="12" xfId="59" applyNumberFormat="1" applyFont="1" applyFill="1" applyBorder="1" applyAlignment="1">
      <alignment horizontal="center"/>
      <protection/>
    </xf>
    <xf numFmtId="3" fontId="4" fillId="0" borderId="28" xfId="59" applyNumberFormat="1" applyFont="1" applyFill="1" applyBorder="1" applyAlignment="1">
      <alignment horizontal="center"/>
      <protection/>
    </xf>
    <xf numFmtId="3" fontId="7" fillId="0" borderId="10" xfId="59" applyNumberFormat="1" applyFont="1" applyFill="1" applyBorder="1" applyAlignment="1">
      <alignment horizontal="center"/>
      <protection/>
    </xf>
    <xf numFmtId="3" fontId="7" fillId="0" borderId="16" xfId="59" applyNumberFormat="1" applyFont="1" applyFill="1" applyBorder="1" applyAlignment="1">
      <alignment horizontal="center"/>
      <protection/>
    </xf>
    <xf numFmtId="3" fontId="7" fillId="0" borderId="0" xfId="59" applyNumberFormat="1" applyFont="1" applyFill="1" applyBorder="1" applyAlignment="1">
      <alignment horizontal="center" vertical="center"/>
      <protection/>
    </xf>
    <xf numFmtId="3" fontId="4" fillId="0" borderId="0" xfId="59" applyNumberFormat="1" applyFont="1" applyFill="1" applyBorder="1" applyAlignment="1">
      <alignment horizontal="center" vertical="center"/>
      <protection/>
    </xf>
    <xf numFmtId="3" fontId="7" fillId="0" borderId="0" xfId="59" applyNumberFormat="1" applyFont="1" applyFill="1" applyBorder="1" applyAlignment="1">
      <alignment horizontal="right" vertical="center" indent="1"/>
      <protection/>
    </xf>
    <xf numFmtId="1" fontId="4" fillId="0" borderId="13" xfId="59" applyFont="1" applyFill="1" applyBorder="1" applyAlignment="1">
      <alignment horizontal="right" vertical="center" indent="2"/>
      <protection/>
    </xf>
    <xf numFmtId="3" fontId="7" fillId="0" borderId="16" xfId="59" applyNumberFormat="1" applyFont="1" applyFill="1" applyBorder="1" applyAlignment="1">
      <alignment horizontal="center" vertical="center"/>
      <protection/>
    </xf>
    <xf numFmtId="3" fontId="4" fillId="0" borderId="16" xfId="59" applyNumberFormat="1" applyFont="1" applyFill="1" applyBorder="1" applyAlignment="1">
      <alignment horizontal="center" vertical="center"/>
      <protection/>
    </xf>
    <xf numFmtId="180" fontId="4" fillId="0" borderId="0" xfId="43" applyNumberFormat="1" applyFont="1" applyFill="1" applyBorder="1" applyAlignment="1">
      <alignment vertical="center"/>
    </xf>
    <xf numFmtId="171" fontId="7" fillId="0" borderId="0" xfId="42" applyFont="1" applyFill="1" applyBorder="1" applyAlignment="1">
      <alignment/>
    </xf>
    <xf numFmtId="0" fontId="4" fillId="0" borderId="0" xfId="60" applyFont="1" applyFill="1" applyBorder="1">
      <alignment/>
      <protection/>
    </xf>
    <xf numFmtId="180" fontId="4" fillId="0" borderId="0" xfId="43" applyNumberFormat="1" applyFont="1" applyFill="1" applyBorder="1" applyAlignment="1">
      <alignment horizontal="center" vertical="center" wrapText="1"/>
    </xf>
    <xf numFmtId="2" fontId="4" fillId="0" borderId="0" xfId="43" applyNumberFormat="1" applyFont="1" applyFill="1" applyBorder="1" applyAlignment="1">
      <alignment horizontal="center" vertical="center" wrapText="1"/>
    </xf>
    <xf numFmtId="3" fontId="4" fillId="0" borderId="14" xfId="0" applyNumberFormat="1" applyFont="1" applyFill="1" applyBorder="1" applyAlignment="1" applyProtection="1">
      <alignment horizontal="right" vertical="center"/>
      <protection locked="0"/>
    </xf>
    <xf numFmtId="0" fontId="1" fillId="0" borderId="0" xfId="0" applyFont="1" applyFill="1" applyAlignment="1" applyProtection="1">
      <alignment/>
      <protection/>
    </xf>
    <xf numFmtId="0" fontId="28" fillId="0" borderId="0" xfId="0" applyFont="1" applyFill="1" applyAlignment="1" applyProtection="1">
      <alignment/>
      <protection/>
    </xf>
    <xf numFmtId="0" fontId="24" fillId="0" borderId="0" xfId="0" applyFont="1" applyFill="1" applyAlignment="1" applyProtection="1">
      <alignment/>
      <protection/>
    </xf>
    <xf numFmtId="0" fontId="0" fillId="0" borderId="0" xfId="0" applyFont="1" applyFill="1" applyAlignment="1" applyProtection="1">
      <alignment/>
      <protection/>
    </xf>
    <xf numFmtId="3" fontId="0" fillId="0" borderId="0" xfId="0" applyNumberFormat="1" applyFont="1" applyFill="1" applyAlignment="1" applyProtection="1">
      <alignment/>
      <protection/>
    </xf>
    <xf numFmtId="0" fontId="4" fillId="0" borderId="14" xfId="0" applyFont="1" applyFill="1" applyBorder="1" applyAlignment="1" applyProtection="1">
      <alignment horizontal="centerContinuous"/>
      <protection/>
    </xf>
    <xf numFmtId="0" fontId="4" fillId="0" borderId="0" xfId="0" applyFont="1" applyFill="1" applyBorder="1" applyAlignment="1" applyProtection="1">
      <alignment/>
      <protection/>
    </xf>
    <xf numFmtId="0" fontId="29" fillId="0" borderId="0" xfId="0" applyFont="1" applyFill="1" applyAlignment="1" applyProtection="1">
      <alignment/>
      <protection/>
    </xf>
    <xf numFmtId="0" fontId="23" fillId="0" borderId="0" xfId="0" applyFont="1" applyFill="1" applyAlignment="1" applyProtection="1">
      <alignment/>
      <protection/>
    </xf>
    <xf numFmtId="0" fontId="7" fillId="0" borderId="0" xfId="0" applyFont="1" applyFill="1" applyAlignment="1" applyProtection="1">
      <alignment/>
      <protection/>
    </xf>
    <xf numFmtId="3" fontId="4" fillId="0" borderId="12" xfId="0" applyNumberFormat="1" applyFont="1" applyFill="1" applyBorder="1" applyAlignment="1" applyProtection="1">
      <alignment horizontal="centerContinuous"/>
      <protection/>
    </xf>
    <xf numFmtId="3" fontId="4" fillId="0" borderId="35" xfId="0" applyNumberFormat="1" applyFont="1" applyFill="1" applyBorder="1" applyAlignment="1" applyProtection="1">
      <alignment horizontal="centerContinuous"/>
      <protection/>
    </xf>
    <xf numFmtId="3" fontId="4" fillId="0" borderId="23" xfId="0" applyNumberFormat="1" applyFont="1" applyFill="1" applyBorder="1" applyAlignment="1" applyProtection="1">
      <alignment horizontal="centerContinuous"/>
      <protection/>
    </xf>
    <xf numFmtId="3" fontId="4" fillId="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0" fontId="29" fillId="0" borderId="0" xfId="0" applyFont="1" applyFill="1" applyBorder="1" applyAlignment="1" applyProtection="1">
      <alignment/>
      <protection/>
    </xf>
    <xf numFmtId="3" fontId="23" fillId="0" borderId="11" xfId="0" applyNumberFormat="1" applyFont="1" applyFill="1" applyBorder="1" applyAlignment="1" applyProtection="1">
      <alignment horizontal="center"/>
      <protection/>
    </xf>
    <xf numFmtId="0" fontId="23" fillId="0" borderId="11" xfId="0" applyFont="1" applyFill="1" applyBorder="1" applyAlignment="1" applyProtection="1">
      <alignment horizontal="center"/>
      <protection/>
    </xf>
    <xf numFmtId="3" fontId="7" fillId="0" borderId="0" xfId="0" applyNumberFormat="1" applyFont="1" applyFill="1" applyBorder="1" applyAlignment="1" applyProtection="1">
      <alignment horizontal="right" vertical="center"/>
      <protection/>
    </xf>
    <xf numFmtId="3" fontId="4" fillId="0" borderId="0" xfId="0" applyNumberFormat="1" applyFont="1" applyFill="1" applyBorder="1" applyAlignment="1" applyProtection="1">
      <alignment horizontal="right" vertical="center"/>
      <protection/>
    </xf>
    <xf numFmtId="3" fontId="4" fillId="0" borderId="0" xfId="0" applyNumberFormat="1" applyFont="1" applyFill="1" applyBorder="1" applyAlignment="1" applyProtection="1">
      <alignment vertical="center"/>
      <protection/>
    </xf>
    <xf numFmtId="0" fontId="29" fillId="0" borderId="0" xfId="0" applyFont="1" applyFill="1" applyAlignment="1" applyProtection="1">
      <alignment vertical="center"/>
      <protection/>
    </xf>
    <xf numFmtId="183" fontId="30" fillId="0" borderId="0" xfId="40" applyNumberFormat="1" applyFont="1" applyFill="1" applyAlignment="1" applyProtection="1">
      <alignment/>
      <protection/>
    </xf>
    <xf numFmtId="0" fontId="4" fillId="0" borderId="0" xfId="0" applyFont="1" applyFill="1" applyBorder="1" applyAlignment="1" applyProtection="1" quotePrefix="1">
      <alignment horizontal="centerContinuous"/>
      <protection/>
    </xf>
    <xf numFmtId="0" fontId="4" fillId="0" borderId="0" xfId="0" applyFont="1" applyFill="1" applyBorder="1" applyAlignment="1" applyProtection="1">
      <alignment horizontal="centerContinuous"/>
      <protection/>
    </xf>
    <xf numFmtId="3" fontId="4" fillId="0" borderId="14" xfId="0" applyNumberFormat="1" applyFont="1" applyFill="1" applyBorder="1" applyAlignment="1" applyProtection="1">
      <alignment horizontal="right" vertical="center"/>
      <protection/>
    </xf>
    <xf numFmtId="181" fontId="30" fillId="0" borderId="0" xfId="0" applyNumberFormat="1" applyFont="1" applyFill="1" applyAlignment="1" applyProtection="1">
      <alignment vertical="center"/>
      <protection/>
    </xf>
    <xf numFmtId="181" fontId="31" fillId="0" borderId="0" xfId="0" applyNumberFormat="1" applyFont="1" applyFill="1" applyAlignment="1" applyProtection="1">
      <alignment vertical="center"/>
      <protection/>
    </xf>
    <xf numFmtId="0" fontId="31" fillId="0" borderId="0" xfId="0" applyFont="1" applyFill="1" applyAlignment="1" applyProtection="1">
      <alignment/>
      <protection/>
    </xf>
    <xf numFmtId="0" fontId="4" fillId="0" borderId="0" xfId="0" applyFont="1" applyFill="1" applyAlignment="1" applyProtection="1">
      <alignment/>
      <protection/>
    </xf>
    <xf numFmtId="0" fontId="30" fillId="0" borderId="0" xfId="0" applyFont="1" applyFill="1" applyAlignment="1" applyProtection="1">
      <alignment/>
      <protection/>
    </xf>
    <xf numFmtId="1" fontId="31" fillId="0" borderId="0" xfId="0" applyNumberFormat="1" applyFont="1" applyFill="1" applyAlignment="1" applyProtection="1">
      <alignment/>
      <protection/>
    </xf>
    <xf numFmtId="1" fontId="23" fillId="0" borderId="0" xfId="0" applyNumberFormat="1" applyFont="1" applyFill="1" applyAlignment="1" applyProtection="1">
      <alignment/>
      <protection/>
    </xf>
    <xf numFmtId="0" fontId="6" fillId="0" borderId="0" xfId="0" applyFont="1" applyFill="1" applyAlignment="1" applyProtection="1">
      <alignment/>
      <protection/>
    </xf>
    <xf numFmtId="3" fontId="0" fillId="0" borderId="0" xfId="0" applyNumberFormat="1" applyFont="1" applyFill="1" applyAlignment="1" applyProtection="1">
      <alignment/>
      <protection/>
    </xf>
    <xf numFmtId="0" fontId="32" fillId="0" borderId="0" xfId="0" applyFont="1" applyFill="1" applyBorder="1" applyAlignment="1" applyProtection="1">
      <alignment horizontal="centerContinuous"/>
      <protection/>
    </xf>
    <xf numFmtId="0" fontId="28" fillId="0" borderId="0" xfId="0" applyFont="1" applyFill="1" applyBorder="1" applyAlignment="1" applyProtection="1">
      <alignment/>
      <protection/>
    </xf>
    <xf numFmtId="0" fontId="1" fillId="0" borderId="0" xfId="0" applyFont="1" applyFill="1" applyBorder="1" applyAlignment="1" applyProtection="1">
      <alignment/>
      <protection/>
    </xf>
    <xf numFmtId="3" fontId="33" fillId="0" borderId="11" xfId="0" applyNumberFormat="1" applyFont="1" applyFill="1" applyBorder="1" applyAlignment="1" applyProtection="1">
      <alignment horizontal="centerContinuous"/>
      <protection/>
    </xf>
    <xf numFmtId="3" fontId="1" fillId="0" borderId="0" xfId="0" applyNumberFormat="1" applyFont="1" applyFill="1" applyBorder="1" applyAlignment="1" applyProtection="1">
      <alignment vertical="center"/>
      <protection/>
    </xf>
    <xf numFmtId="0" fontId="28" fillId="0" borderId="0" xfId="0" applyFont="1" applyFill="1" applyAlignment="1" applyProtection="1">
      <alignment vertical="center"/>
      <protection/>
    </xf>
    <xf numFmtId="183" fontId="32" fillId="0" borderId="0" xfId="40" applyNumberFormat="1" applyFont="1" applyFill="1" applyAlignment="1" applyProtection="1">
      <alignment/>
      <protection/>
    </xf>
    <xf numFmtId="181" fontId="32" fillId="0" borderId="0" xfId="0" applyNumberFormat="1" applyFont="1" applyFill="1" applyAlignment="1" applyProtection="1">
      <alignment vertical="center"/>
      <protection/>
    </xf>
    <xf numFmtId="181" fontId="25" fillId="0" borderId="0" xfId="0" applyNumberFormat="1" applyFont="1" applyFill="1" applyAlignment="1" applyProtection="1">
      <alignment vertical="center"/>
      <protection/>
    </xf>
    <xf numFmtId="0" fontId="25" fillId="0" borderId="0" xfId="0" applyFont="1" applyFill="1" applyAlignment="1" applyProtection="1">
      <alignment/>
      <protection/>
    </xf>
    <xf numFmtId="0" fontId="1" fillId="0" borderId="0" xfId="0" applyFont="1" applyFill="1" applyAlignment="1" applyProtection="1">
      <alignment/>
      <protection/>
    </xf>
    <xf numFmtId="0" fontId="32" fillId="0" borderId="0" xfId="0" applyFont="1" applyFill="1" applyAlignment="1" applyProtection="1">
      <alignment/>
      <protection/>
    </xf>
    <xf numFmtId="1" fontId="24" fillId="0" borderId="0" xfId="0" applyNumberFormat="1" applyFont="1" applyFill="1" applyAlignment="1" applyProtection="1">
      <alignment/>
      <protection/>
    </xf>
    <xf numFmtId="0" fontId="6" fillId="0" borderId="0" xfId="0" applyFont="1" applyFill="1" applyBorder="1" applyAlignment="1" applyProtection="1">
      <alignment horizontal="center" vertical="center" wrapText="1"/>
      <protection/>
    </xf>
    <xf numFmtId="3" fontId="1" fillId="0" borderId="0" xfId="0" applyNumberFormat="1" applyFont="1" applyFill="1" applyBorder="1" applyAlignment="1" applyProtection="1">
      <alignment horizontal="right" vertical="center"/>
      <protection/>
    </xf>
    <xf numFmtId="181" fontId="24" fillId="0" borderId="0" xfId="0" applyNumberFormat="1" applyFont="1" applyFill="1" applyAlignment="1" applyProtection="1">
      <alignment/>
      <protection/>
    </xf>
    <xf numFmtId="0" fontId="0" fillId="0" borderId="0" xfId="0" applyFont="1" applyFill="1" applyAlignment="1" applyProtection="1">
      <alignment/>
      <protection/>
    </xf>
    <xf numFmtId="0" fontId="5" fillId="0" borderId="0" xfId="0" applyFont="1" applyFill="1" applyAlignment="1" applyProtection="1">
      <alignment/>
      <protection/>
    </xf>
    <xf numFmtId="0" fontId="1" fillId="0" borderId="0" xfId="57" applyFont="1" applyFill="1" applyAlignment="1">
      <alignment horizontal="left" vertical="center"/>
      <protection/>
    </xf>
    <xf numFmtId="0" fontId="6" fillId="0" borderId="0" xfId="0" applyFont="1" applyFill="1" applyBorder="1" applyAlignment="1" quotePrefix="1">
      <alignment horizontal="left"/>
    </xf>
    <xf numFmtId="1" fontId="4" fillId="0" borderId="0" xfId="60" applyNumberFormat="1" applyFont="1" applyFill="1" applyBorder="1" applyAlignment="1">
      <alignment vertical="center" wrapText="1"/>
      <protection/>
    </xf>
    <xf numFmtId="3" fontId="7" fillId="0" borderId="0" xfId="40" applyNumberFormat="1" applyFont="1" applyFill="1" applyBorder="1" applyAlignment="1">
      <alignment wrapText="1"/>
    </xf>
    <xf numFmtId="1" fontId="1" fillId="0" borderId="14" xfId="61" applyFont="1" applyFill="1" applyBorder="1" applyAlignment="1">
      <alignment horizontal="left" vertical="center" wrapText="1"/>
      <protection/>
    </xf>
    <xf numFmtId="0" fontId="4" fillId="0" borderId="0" xfId="0" applyFont="1" applyBorder="1" applyAlignment="1">
      <alignment horizontal="center" vertical="center"/>
    </xf>
    <xf numFmtId="1" fontId="4" fillId="0" borderId="0" xfId="40" applyNumberFormat="1" applyFont="1" applyFill="1" applyBorder="1" applyAlignment="1">
      <alignment horizontal="center" vertical="center"/>
    </xf>
    <xf numFmtId="0" fontId="4" fillId="0" borderId="16" xfId="57" applyFont="1" applyFill="1" applyBorder="1" applyAlignment="1">
      <alignment horizontal="right" vertical="top"/>
      <protection/>
    </xf>
    <xf numFmtId="0" fontId="4" fillId="0" borderId="14" xfId="0" applyFont="1" applyFill="1" applyBorder="1" applyAlignment="1">
      <alignment horizontal="center" vertical="center" wrapText="1"/>
    </xf>
    <xf numFmtId="0" fontId="7" fillId="0" borderId="0" xfId="57" applyFont="1" applyFill="1" applyBorder="1" applyAlignment="1">
      <alignment horizontal="right" vertical="center" wrapText="1" indent="1"/>
      <protection/>
    </xf>
    <xf numFmtId="3" fontId="0" fillId="0" borderId="0" xfId="0" applyNumberFormat="1" applyFill="1" applyBorder="1" applyAlignment="1">
      <alignment horizontal="right" vertical="center" indent="1"/>
    </xf>
    <xf numFmtId="3" fontId="4" fillId="0" borderId="14" xfId="0" applyNumberFormat="1" applyFont="1" applyFill="1" applyBorder="1" applyAlignment="1" quotePrefix="1">
      <alignment horizontal="right" vertical="center" wrapText="1" indent="1"/>
    </xf>
    <xf numFmtId="0" fontId="5" fillId="0" borderId="0" xfId="0" applyFont="1" applyFill="1" applyAlignment="1">
      <alignment horizontal="right"/>
    </xf>
    <xf numFmtId="0" fontId="4" fillId="0" borderId="14" xfId="0" applyFont="1" applyFill="1" applyBorder="1" applyAlignment="1">
      <alignment vertical="center"/>
    </xf>
    <xf numFmtId="3" fontId="7" fillId="0" borderId="10" xfId="0" applyNumberFormat="1" applyFont="1" applyFill="1" applyBorder="1" applyAlignment="1" applyProtection="1">
      <alignment horizontal="centerContinuous" vertical="center"/>
      <protection/>
    </xf>
    <xf numFmtId="3" fontId="7" fillId="0" borderId="38" xfId="0" applyNumberFormat="1" applyFont="1" applyFill="1" applyBorder="1" applyAlignment="1" applyProtection="1">
      <alignment horizontal="centerContinuous" vertical="center"/>
      <protection/>
    </xf>
    <xf numFmtId="3" fontId="7" fillId="0" borderId="24" xfId="0" applyNumberFormat="1" applyFont="1" applyFill="1" applyBorder="1" applyAlignment="1" applyProtection="1">
      <alignment horizontal="centerContinuous" vertical="center"/>
      <protection/>
    </xf>
    <xf numFmtId="0" fontId="4" fillId="0" borderId="13" xfId="0" applyFont="1" applyFill="1" applyBorder="1" applyAlignment="1" applyProtection="1">
      <alignment horizontal="centerContinuous" vertical="center"/>
      <protection/>
    </xf>
    <xf numFmtId="0" fontId="4" fillId="0" borderId="14" xfId="0" applyFont="1" applyFill="1" applyBorder="1" applyAlignment="1" applyProtection="1">
      <alignment horizontal="centerContinuous" vertical="center"/>
      <protection/>
    </xf>
    <xf numFmtId="0" fontId="4" fillId="0" borderId="15" xfId="0" applyFont="1" applyFill="1" applyBorder="1" applyAlignment="1" applyProtection="1">
      <alignment horizontal="centerContinuous" vertical="center"/>
      <protection/>
    </xf>
    <xf numFmtId="1" fontId="7" fillId="0" borderId="10" xfId="62" applyFont="1" applyFill="1" applyBorder="1" applyAlignment="1">
      <alignment horizontal="center" vertical="center"/>
      <protection/>
    </xf>
    <xf numFmtId="1" fontId="7" fillId="0" borderId="24" xfId="62" applyFont="1" applyFill="1" applyBorder="1" applyAlignment="1">
      <alignment horizontal="center" vertical="center"/>
      <protection/>
    </xf>
    <xf numFmtId="3" fontId="7" fillId="0" borderId="24" xfId="62" applyNumberFormat="1" applyFont="1" applyFill="1" applyBorder="1" applyAlignment="1">
      <alignment horizontal="center" vertical="center"/>
      <protection/>
    </xf>
    <xf numFmtId="0" fontId="4" fillId="0" borderId="0" xfId="57" applyNumberFormat="1" applyFont="1" applyFill="1" applyBorder="1" applyAlignment="1">
      <alignment horizontal="right" wrapText="1"/>
      <protection/>
    </xf>
    <xf numFmtId="0" fontId="4" fillId="0" borderId="0" xfId="57" applyNumberFormat="1" applyFont="1" applyFill="1" applyBorder="1" applyAlignment="1">
      <alignment horizontal="right" vertical="center"/>
      <protection/>
    </xf>
    <xf numFmtId="0" fontId="4" fillId="0" borderId="0" xfId="57" applyFont="1" applyBorder="1" applyAlignment="1">
      <alignment horizontal="right" vertical="center"/>
      <protection/>
    </xf>
    <xf numFmtId="0" fontId="7" fillId="0" borderId="0" xfId="57" applyFont="1" applyFill="1" applyBorder="1" applyAlignment="1" quotePrefix="1">
      <alignment horizontal="center" vertical="center"/>
      <protection/>
    </xf>
    <xf numFmtId="0" fontId="7" fillId="0" borderId="0" xfId="57" applyFont="1" applyFill="1" applyBorder="1" applyAlignment="1" quotePrefix="1">
      <alignment horizontal="center"/>
      <protection/>
    </xf>
    <xf numFmtId="0" fontId="7" fillId="0" borderId="0" xfId="57" applyFont="1" applyFill="1" applyBorder="1" applyAlignment="1">
      <alignment horizontal="center"/>
      <protection/>
    </xf>
    <xf numFmtId="0" fontId="7" fillId="0" borderId="16" xfId="57" applyFont="1" applyFill="1" applyBorder="1" applyAlignment="1" quotePrefix="1">
      <alignment horizontal="center"/>
      <protection/>
    </xf>
    <xf numFmtId="0" fontId="4" fillId="0" borderId="14" xfId="60" applyFont="1" applyFill="1" applyBorder="1" applyAlignment="1">
      <alignment vertical="center"/>
      <protection/>
    </xf>
    <xf numFmtId="49" fontId="0" fillId="0" borderId="0" xfId="0" applyNumberFormat="1" applyFont="1" applyAlignment="1">
      <alignment/>
    </xf>
    <xf numFmtId="0" fontId="45" fillId="0" borderId="0" xfId="0" applyFont="1" applyAlignment="1">
      <alignment horizontal="center" vertical="center" wrapText="1"/>
    </xf>
    <xf numFmtId="0" fontId="0" fillId="0" borderId="0" xfId="0" applyFont="1" applyAlignment="1">
      <alignment/>
    </xf>
    <xf numFmtId="0" fontId="46" fillId="0" borderId="0" xfId="0" applyFont="1" applyAlignment="1">
      <alignment horizontal="justify" vertical="center" wrapText="1"/>
    </xf>
    <xf numFmtId="0" fontId="46" fillId="0" borderId="0" xfId="0" applyFont="1" applyAlignment="1">
      <alignment vertical="center" wrapText="1"/>
    </xf>
    <xf numFmtId="49" fontId="7" fillId="0" borderId="0" xfId="0" applyNumberFormat="1" applyFont="1" applyAlignment="1">
      <alignment horizontal="justify" vertical="center" wrapText="1"/>
    </xf>
    <xf numFmtId="0" fontId="7" fillId="0" borderId="0" xfId="0" applyFont="1" applyAlignment="1">
      <alignment horizontal="justify" vertical="center"/>
    </xf>
    <xf numFmtId="0" fontId="15" fillId="0" borderId="0" xfId="66" applyFont="1" applyAlignment="1">
      <alignment horizontal="center"/>
      <protection/>
    </xf>
    <xf numFmtId="0" fontId="16" fillId="0" borderId="14" xfId="66" applyFont="1" applyBorder="1" applyAlignment="1">
      <alignment horizontal="center" vertical="center" wrapText="1"/>
      <protection/>
    </xf>
    <xf numFmtId="0" fontId="16" fillId="0" borderId="15" xfId="66" applyFont="1" applyBorder="1" applyAlignment="1">
      <alignment horizontal="center" vertical="center" wrapText="1"/>
      <protection/>
    </xf>
    <xf numFmtId="0" fontId="16" fillId="0" borderId="13" xfId="66" applyFont="1" applyBorder="1" applyAlignment="1">
      <alignment horizontal="center" vertical="center" wrapText="1"/>
      <protection/>
    </xf>
    <xf numFmtId="0" fontId="1" fillId="0" borderId="28" xfId="0" applyFont="1" applyBorder="1" applyAlignment="1">
      <alignment horizontal="center"/>
    </xf>
    <xf numFmtId="0" fontId="1" fillId="0" borderId="35" xfId="0" applyFont="1" applyBorder="1" applyAlignment="1">
      <alignment horizontal="center"/>
    </xf>
    <xf numFmtId="0" fontId="1" fillId="0" borderId="12" xfId="0" applyFont="1" applyBorder="1" applyAlignment="1">
      <alignment horizontal="center" wrapText="1"/>
    </xf>
    <xf numFmtId="0" fontId="1" fillId="0" borderId="42" xfId="0" applyFont="1" applyBorder="1" applyAlignment="1">
      <alignment horizontal="center" wrapText="1"/>
    </xf>
    <xf numFmtId="0" fontId="18" fillId="0" borderId="12" xfId="60" applyFont="1" applyBorder="1" applyAlignment="1">
      <alignment horizontal="center" vertical="justify"/>
      <protection/>
    </xf>
    <xf numFmtId="0" fontId="18" fillId="0" borderId="10" xfId="60" applyFont="1" applyBorder="1" applyAlignment="1">
      <alignment horizontal="center" vertical="justify"/>
      <protection/>
    </xf>
    <xf numFmtId="0" fontId="0" fillId="0" borderId="24" xfId="0" applyBorder="1" applyAlignment="1">
      <alignment horizontal="center" vertical="justify" wrapText="1"/>
    </xf>
    <xf numFmtId="0" fontId="0" fillId="0" borderId="16" xfId="0" applyBorder="1" applyAlignment="1">
      <alignment horizontal="center" vertical="justify" wrapText="1"/>
    </xf>
    <xf numFmtId="0" fontId="0" fillId="0" borderId="38" xfId="0" applyBorder="1" applyAlignment="1">
      <alignment horizontal="center" vertical="justify" wrapText="1"/>
    </xf>
    <xf numFmtId="0" fontId="1" fillId="0" borderId="23" xfId="0" applyFont="1" applyBorder="1" applyAlignment="1">
      <alignment horizontal="center"/>
    </xf>
    <xf numFmtId="0" fontId="1" fillId="0" borderId="28"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0" xfId="0" applyFont="1" applyBorder="1" applyAlignment="1">
      <alignment horizontal="center"/>
    </xf>
    <xf numFmtId="0" fontId="1" fillId="0" borderId="37" xfId="0" applyFont="1" applyBorder="1" applyAlignment="1">
      <alignment horizontal="center"/>
    </xf>
    <xf numFmtId="0" fontId="13" fillId="0" borderId="0" xfId="66" applyFont="1" applyAlignment="1">
      <alignment horizontal="center"/>
      <protection/>
    </xf>
    <xf numFmtId="0" fontId="15" fillId="0" borderId="16" xfId="66" applyFont="1" applyBorder="1" applyAlignment="1">
      <alignment horizontal="right"/>
      <protection/>
    </xf>
    <xf numFmtId="1" fontId="18" fillId="0" borderId="12" xfId="60" applyNumberFormat="1" applyFont="1" applyBorder="1" applyAlignment="1">
      <alignment horizontal="center" vertical="justify"/>
      <protection/>
    </xf>
    <xf numFmtId="1" fontId="18" fillId="0" borderId="10" xfId="60" applyNumberFormat="1" applyFont="1" applyBorder="1" applyAlignment="1">
      <alignment horizontal="center" vertical="justify"/>
      <protection/>
    </xf>
    <xf numFmtId="0" fontId="43" fillId="0" borderId="0" xfId="0" applyFont="1" applyAlignment="1">
      <alignment horizontal="center" vertical="center" wrapText="1"/>
    </xf>
    <xf numFmtId="0" fontId="6" fillId="0" borderId="33" xfId="0" applyFont="1" applyFill="1" applyBorder="1" applyAlignment="1">
      <alignment horizontal="right" vertical="center"/>
    </xf>
    <xf numFmtId="0" fontId="6" fillId="0" borderId="0" xfId="0" applyFont="1" applyFill="1" applyBorder="1" applyAlignment="1">
      <alignment horizontal="right" vertical="center"/>
    </xf>
    <xf numFmtId="0" fontId="6" fillId="0" borderId="33"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5" fillId="0" borderId="34" xfId="0" applyFont="1" applyFill="1" applyBorder="1" applyAlignment="1">
      <alignment vertical="center" wrapText="1"/>
    </xf>
    <xf numFmtId="0" fontId="5" fillId="0" borderId="22" xfId="0" applyFont="1" applyFill="1" applyBorder="1" applyAlignment="1">
      <alignment vertical="center" wrapText="1"/>
    </xf>
    <xf numFmtId="0" fontId="5" fillId="0" borderId="16" xfId="0" applyFont="1" applyFill="1" applyBorder="1" applyAlignment="1">
      <alignment horizontal="center"/>
    </xf>
    <xf numFmtId="0" fontId="5" fillId="0" borderId="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2" xfId="0" applyFont="1" applyFill="1" applyBorder="1" applyAlignment="1">
      <alignment horizontal="center"/>
    </xf>
    <xf numFmtId="0" fontId="6" fillId="0" borderId="14" xfId="63" applyFont="1" applyFill="1" applyBorder="1" applyAlignment="1">
      <alignment horizontal="center" vertical="top" wrapText="1"/>
      <protection/>
    </xf>
    <xf numFmtId="0" fontId="6" fillId="0" borderId="14" xfId="63" applyFont="1" applyFill="1" applyBorder="1" applyAlignment="1" quotePrefix="1">
      <alignment horizontal="center" vertical="top" wrapText="1"/>
      <protection/>
    </xf>
    <xf numFmtId="0" fontId="5" fillId="0" borderId="33" xfId="0" applyFont="1" applyFill="1" applyBorder="1" applyAlignment="1">
      <alignment vertical="center" wrapText="1"/>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6" fillId="0" borderId="28" xfId="0" applyFont="1" applyFill="1" applyBorder="1" applyAlignment="1">
      <alignment horizontal="left" vertical="center" wrapText="1"/>
    </xf>
    <xf numFmtId="0" fontId="6" fillId="0" borderId="28" xfId="0" applyFont="1" applyFill="1" applyBorder="1" applyAlignment="1">
      <alignment horizontal="left" vertical="center"/>
    </xf>
    <xf numFmtId="0" fontId="4" fillId="0" borderId="13" xfId="0" applyFont="1" applyFill="1" applyBorder="1" applyAlignment="1">
      <alignment horizontal="center" vertical="center" wrapText="1"/>
    </xf>
    <xf numFmtId="0" fontId="7" fillId="0" borderId="13" xfId="0" applyFont="1" applyFill="1" applyBorder="1" applyAlignment="1">
      <alignment/>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5" xfId="63" applyFont="1" applyFill="1" applyBorder="1" applyAlignment="1">
      <alignment horizontal="center" vertical="center" textRotation="90" wrapText="1"/>
      <protection/>
    </xf>
    <xf numFmtId="0" fontId="4" fillId="0" borderId="37" xfId="63" applyFont="1" applyFill="1" applyBorder="1" applyAlignment="1">
      <alignment horizontal="center" vertical="center" textRotation="90" wrapText="1"/>
      <protection/>
    </xf>
    <xf numFmtId="0" fontId="4" fillId="0" borderId="38" xfId="63" applyFont="1" applyFill="1" applyBorder="1" applyAlignment="1">
      <alignment horizontal="center" vertical="center" textRotation="90" wrapText="1"/>
      <protection/>
    </xf>
    <xf numFmtId="0" fontId="1" fillId="0" borderId="12" xfId="63" applyFont="1" applyFill="1" applyBorder="1" applyAlignment="1">
      <alignment horizontal="center" vertical="center" wrapText="1"/>
      <protection/>
    </xf>
    <xf numFmtId="0" fontId="1" fillId="0" borderId="42" xfId="63" applyFont="1" applyFill="1" applyBorder="1" applyAlignment="1">
      <alignment horizontal="center" vertical="center"/>
      <protection/>
    </xf>
    <xf numFmtId="0" fontId="1" fillId="0" borderId="10" xfId="63" applyFont="1" applyFill="1" applyBorder="1" applyAlignment="1">
      <alignment horizontal="center" vertical="center"/>
      <protection/>
    </xf>
    <xf numFmtId="0" fontId="4" fillId="0" borderId="1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2" xfId="63" applyFont="1" applyFill="1" applyBorder="1" applyAlignment="1">
      <alignment horizontal="center" vertical="center" wrapText="1"/>
      <protection/>
    </xf>
    <xf numFmtId="0" fontId="4" fillId="0" borderId="42"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1" fillId="0" borderId="0" xfId="0" applyFont="1" applyFill="1" applyAlignment="1">
      <alignment horizontal="justify" vertical="center" wrapText="1"/>
    </xf>
    <xf numFmtId="0" fontId="1" fillId="0" borderId="0" xfId="0" applyFont="1" applyFill="1" applyAlignment="1">
      <alignment horizontal="justify" vertical="center"/>
    </xf>
    <xf numFmtId="0" fontId="44" fillId="0" borderId="0" xfId="0" applyFont="1" applyFill="1" applyAlignment="1">
      <alignment horizontal="justify" vertical="center" wrapText="1"/>
    </xf>
    <xf numFmtId="0" fontId="44" fillId="0" borderId="0" xfId="0" applyFont="1" applyFill="1" applyAlignment="1">
      <alignment horizontal="justify"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0" xfId="0" applyFont="1" applyFill="1" applyBorder="1" applyAlignment="1">
      <alignment horizontal="right"/>
    </xf>
    <xf numFmtId="0" fontId="4" fillId="0" borderId="37" xfId="63" applyFont="1" applyFill="1" applyBorder="1" applyAlignment="1">
      <alignment horizontal="center" vertical="center" textRotation="90"/>
      <protection/>
    </xf>
    <xf numFmtId="0" fontId="4" fillId="0" borderId="38" xfId="63" applyFont="1" applyFill="1" applyBorder="1" applyAlignment="1">
      <alignment horizontal="center" vertical="center" textRotation="90"/>
      <protection/>
    </xf>
    <xf numFmtId="0" fontId="7" fillId="0" borderId="24"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38" xfId="0" applyFont="1" applyFill="1" applyBorder="1" applyAlignment="1">
      <alignment horizontal="center" vertical="top" wrapText="1"/>
    </xf>
    <xf numFmtId="0" fontId="4" fillId="0" borderId="28" xfId="0" applyFont="1" applyFill="1" applyBorder="1" applyAlignment="1">
      <alignment horizontal="left" vertical="center" wrapText="1"/>
    </xf>
    <xf numFmtId="0" fontId="4" fillId="0" borderId="28" xfId="0" applyFont="1" applyFill="1" applyBorder="1" applyAlignment="1">
      <alignment horizontal="left" vertical="center"/>
    </xf>
    <xf numFmtId="0" fontId="4" fillId="0" borderId="14" xfId="63" applyFont="1" applyFill="1" applyBorder="1" applyAlignment="1">
      <alignment horizontal="left" vertical="center" wrapText="1"/>
      <protection/>
    </xf>
    <xf numFmtId="0" fontId="4" fillId="0" borderId="14" xfId="63" applyFont="1" applyFill="1" applyBorder="1" applyAlignment="1" quotePrefix="1">
      <alignment horizontal="left" vertical="center" wrapText="1"/>
      <protection/>
    </xf>
    <xf numFmtId="0" fontId="6" fillId="0" borderId="35" xfId="0" applyFont="1" applyFill="1" applyBorder="1" applyAlignment="1">
      <alignment horizontal="center" vertical="center" textRotation="90" wrapText="1"/>
    </xf>
    <xf numFmtId="0" fontId="6" fillId="0" borderId="37" xfId="0" applyFont="1" applyFill="1" applyBorder="1" applyAlignment="1">
      <alignment horizontal="center" vertical="center" textRotation="90" wrapText="1"/>
    </xf>
    <xf numFmtId="0" fontId="6" fillId="0" borderId="38" xfId="0" applyFont="1" applyFill="1" applyBorder="1" applyAlignment="1">
      <alignment horizontal="center" vertical="center" textRotation="90" wrapText="1"/>
    </xf>
    <xf numFmtId="0" fontId="4" fillId="0" borderId="1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justify" vertical="center" wrapText="1"/>
    </xf>
    <xf numFmtId="0" fontId="7" fillId="0" borderId="16" xfId="0" applyFont="1" applyFill="1" applyBorder="1" applyAlignment="1" quotePrefix="1">
      <alignment horizontal="right"/>
    </xf>
    <xf numFmtId="0" fontId="0" fillId="0" borderId="16" xfId="0" applyFont="1" applyFill="1" applyBorder="1" applyAlignment="1" quotePrefix="1">
      <alignment horizontal="right"/>
    </xf>
    <xf numFmtId="0" fontId="0" fillId="0" borderId="16" xfId="0" applyFont="1" applyFill="1" applyBorder="1" applyAlignment="1" quotePrefix="1">
      <alignment horizontal="right"/>
    </xf>
    <xf numFmtId="0" fontId="2" fillId="0" borderId="0" xfId="0" applyFont="1" applyFill="1" applyAlignment="1">
      <alignment horizontal="justify" vertical="center"/>
    </xf>
    <xf numFmtId="0" fontId="4" fillId="0" borderId="14" xfId="0" applyFont="1" applyFill="1" applyBorder="1" applyAlignment="1">
      <alignment horizontal="left"/>
    </xf>
    <xf numFmtId="0" fontId="6" fillId="0" borderId="0" xfId="0" applyFont="1" applyFill="1" applyBorder="1" applyAlignment="1">
      <alignment horizontal="left" vertical="center" wrapText="1"/>
    </xf>
    <xf numFmtId="0" fontId="4" fillId="0" borderId="35" xfId="0" applyFont="1" applyFill="1" applyBorder="1" applyAlignment="1">
      <alignment horizontal="center" vertical="center" textRotation="90" wrapText="1"/>
    </xf>
    <xf numFmtId="0" fontId="4" fillId="0" borderId="37" xfId="0" applyFont="1" applyFill="1" applyBorder="1" applyAlignment="1">
      <alignment horizontal="center" vertical="center" textRotation="90" wrapText="1"/>
    </xf>
    <xf numFmtId="0" fontId="4" fillId="0" borderId="38" xfId="0" applyFont="1" applyFill="1" applyBorder="1" applyAlignment="1">
      <alignment horizontal="center" vertical="center" textRotation="90" wrapText="1"/>
    </xf>
    <xf numFmtId="0" fontId="25" fillId="0" borderId="13" xfId="0" applyFont="1" applyFill="1" applyBorder="1" applyAlignment="1" applyProtection="1">
      <alignment horizontal="center"/>
      <protection/>
    </xf>
    <xf numFmtId="0" fontId="25" fillId="0" borderId="14" xfId="0" applyFont="1" applyFill="1" applyBorder="1" applyAlignment="1" applyProtection="1">
      <alignment horizontal="center"/>
      <protection/>
    </xf>
    <xf numFmtId="0" fontId="25" fillId="0" borderId="15" xfId="0" applyFont="1" applyFill="1" applyBorder="1" applyAlignment="1" applyProtection="1">
      <alignment horizontal="center"/>
      <protection/>
    </xf>
    <xf numFmtId="0" fontId="23" fillId="0" borderId="13" xfId="0" applyFont="1" applyFill="1" applyBorder="1" applyAlignment="1" applyProtection="1">
      <alignment horizontal="center"/>
      <protection/>
    </xf>
    <xf numFmtId="0" fontId="23" fillId="0" borderId="14" xfId="0" applyFont="1" applyFill="1" applyBorder="1" applyAlignment="1" applyProtection="1">
      <alignment horizontal="center"/>
      <protection/>
    </xf>
    <xf numFmtId="0" fontId="23" fillId="0" borderId="15" xfId="0" applyFont="1" applyFill="1" applyBorder="1" applyAlignment="1" applyProtection="1">
      <alignment horizontal="center"/>
      <protection/>
    </xf>
    <xf numFmtId="0" fontId="4" fillId="0" borderId="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4" fillId="0" borderId="14" xfId="0" applyFont="1" applyFill="1" applyBorder="1" applyAlignment="1" applyProtection="1" quotePrefix="1">
      <alignment horizontal="center" vertical="center"/>
      <protection/>
    </xf>
    <xf numFmtId="0" fontId="1" fillId="0" borderId="0" xfId="0" applyFont="1" applyFill="1" applyAlignment="1" applyProtection="1">
      <alignment horizontal="justify" vertical="center" wrapText="1"/>
      <protection/>
    </xf>
    <xf numFmtId="0" fontId="1" fillId="0" borderId="0" xfId="0" applyFont="1" applyFill="1" applyAlignment="1" applyProtection="1">
      <alignment horizontal="justify" vertical="center"/>
      <protection/>
    </xf>
    <xf numFmtId="0" fontId="4" fillId="0" borderId="2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0" xfId="0" applyFont="1" applyFill="1" applyBorder="1" applyAlignment="1" applyProtection="1" quotePrefix="1">
      <alignment horizontal="center"/>
      <protection/>
    </xf>
    <xf numFmtId="0" fontId="2" fillId="0" borderId="0" xfId="0" applyFont="1" applyFill="1" applyAlignment="1" applyProtection="1">
      <alignment horizontal="justify" vertical="center" wrapText="1"/>
      <protection/>
    </xf>
    <xf numFmtId="3" fontId="7" fillId="0" borderId="0" xfId="40" applyNumberFormat="1" applyFont="1" applyFill="1" applyBorder="1" applyAlignment="1">
      <alignment vertical="center" wrapText="1"/>
    </xf>
    <xf numFmtId="3" fontId="4" fillId="0" borderId="0" xfId="40" applyNumberFormat="1" applyFont="1" applyFill="1" applyBorder="1" applyAlignment="1">
      <alignment vertical="center" wrapText="1"/>
    </xf>
    <xf numFmtId="3" fontId="4" fillId="0" borderId="0" xfId="57" applyNumberFormat="1" applyFont="1" applyFill="1" applyBorder="1" applyAlignment="1">
      <alignment vertical="center" wrapText="1"/>
      <protection/>
    </xf>
    <xf numFmtId="3" fontId="7" fillId="0" borderId="16" xfId="40" applyNumberFormat="1" applyFont="1" applyFill="1" applyBorder="1" applyAlignment="1">
      <alignment vertical="center" wrapText="1"/>
    </xf>
    <xf numFmtId="0" fontId="7" fillId="0" borderId="16" xfId="57" applyFont="1" applyFill="1" applyBorder="1" applyAlignment="1">
      <alignment horizontal="right"/>
      <protection/>
    </xf>
    <xf numFmtId="3" fontId="4" fillId="0" borderId="16" xfId="40" applyNumberFormat="1" applyFont="1" applyFill="1" applyBorder="1" applyAlignment="1">
      <alignment vertical="center" wrapText="1"/>
    </xf>
    <xf numFmtId="0" fontId="4" fillId="0" borderId="0" xfId="57" applyFont="1" applyFill="1" applyBorder="1" applyAlignment="1">
      <alignment horizontal="right" vertical="center" wrapText="1"/>
      <protection/>
    </xf>
    <xf numFmtId="0" fontId="4" fillId="0" borderId="16" xfId="57" applyFont="1" applyFill="1" applyBorder="1" applyAlignment="1">
      <alignment horizontal="right" vertical="center" wrapText="1"/>
      <protection/>
    </xf>
    <xf numFmtId="1" fontId="7" fillId="0" borderId="24" xfId="62" applyFont="1" applyFill="1" applyBorder="1" applyAlignment="1">
      <alignment horizontal="center"/>
      <protection/>
    </xf>
    <xf numFmtId="1" fontId="7" fillId="0" borderId="16" xfId="62" applyFont="1" applyFill="1" applyBorder="1" applyAlignment="1">
      <alignment horizontal="center"/>
      <protection/>
    </xf>
    <xf numFmtId="1" fontId="7" fillId="0" borderId="38" xfId="62" applyFont="1" applyFill="1" applyBorder="1" applyAlignment="1">
      <alignment horizontal="center"/>
      <protection/>
    </xf>
    <xf numFmtId="0" fontId="7" fillId="0" borderId="0" xfId="40" applyNumberFormat="1" applyFont="1" applyFill="1" applyBorder="1" applyAlignment="1">
      <alignment vertical="center" wrapText="1"/>
    </xf>
    <xf numFmtId="0" fontId="4" fillId="0" borderId="0" xfId="57" applyFont="1" applyFill="1" applyBorder="1" applyAlignment="1">
      <alignment vertical="center" wrapText="1"/>
      <protection/>
    </xf>
    <xf numFmtId="0" fontId="1" fillId="0" borderId="0" xfId="57" applyFont="1" applyFill="1" applyAlignment="1">
      <alignment horizontal="justify" vertical="center" wrapText="1"/>
      <protection/>
    </xf>
    <xf numFmtId="0" fontId="4" fillId="0" borderId="28" xfId="57" applyFont="1" applyFill="1" applyBorder="1" applyAlignment="1">
      <alignment horizontal="left" vertical="center" wrapText="1"/>
      <protection/>
    </xf>
    <xf numFmtId="0" fontId="4" fillId="0" borderId="35" xfId="57" applyFont="1" applyFill="1" applyBorder="1" applyAlignment="1">
      <alignment horizontal="left" vertical="center" wrapText="1"/>
      <protection/>
    </xf>
    <xf numFmtId="0" fontId="4" fillId="0" borderId="0" xfId="57" applyFont="1" applyFill="1" applyBorder="1" applyAlignment="1">
      <alignment horizontal="left" vertical="center" wrapText="1"/>
      <protection/>
    </xf>
    <xf numFmtId="0" fontId="4" fillId="0" borderId="37" xfId="57" applyFont="1" applyFill="1" applyBorder="1" applyAlignment="1">
      <alignment horizontal="left" vertical="center" wrapText="1"/>
      <protection/>
    </xf>
    <xf numFmtId="0" fontId="4" fillId="0" borderId="16" xfId="57" applyFont="1" applyFill="1" applyBorder="1" applyAlignment="1">
      <alignment horizontal="left" vertical="center" wrapText="1"/>
      <protection/>
    </xf>
    <xf numFmtId="0" fontId="4" fillId="0" borderId="38" xfId="57" applyFont="1" applyFill="1" applyBorder="1" applyAlignment="1">
      <alignment horizontal="left" vertical="center" wrapText="1"/>
      <protection/>
    </xf>
    <xf numFmtId="1" fontId="4" fillId="0" borderId="12" xfId="62" applyFont="1" applyFill="1" applyBorder="1" applyAlignment="1">
      <alignment horizontal="center" vertical="center"/>
      <protection/>
    </xf>
    <xf numFmtId="1" fontId="4" fillId="0" borderId="11" xfId="62" applyFont="1" applyFill="1" applyBorder="1" applyAlignment="1">
      <alignment horizontal="center" vertical="center"/>
      <protection/>
    </xf>
    <xf numFmtId="1" fontId="4" fillId="0" borderId="13" xfId="62" applyFont="1" applyFill="1" applyBorder="1" applyAlignment="1">
      <alignment horizontal="center" vertical="center"/>
      <protection/>
    </xf>
    <xf numFmtId="1" fontId="4" fillId="0" borderId="23" xfId="62" applyFont="1" applyFill="1" applyBorder="1" applyAlignment="1">
      <alignment horizontal="center"/>
      <protection/>
    </xf>
    <xf numFmtId="1" fontId="4" fillId="0" borderId="28" xfId="62" applyFont="1" applyFill="1" applyBorder="1" applyAlignment="1">
      <alignment horizontal="center"/>
      <protection/>
    </xf>
    <xf numFmtId="1" fontId="4" fillId="0" borderId="35" xfId="62" applyFont="1" applyFill="1" applyBorder="1" applyAlignment="1">
      <alignment horizontal="center"/>
      <protection/>
    </xf>
    <xf numFmtId="0" fontId="2" fillId="0" borderId="0" xfId="57" applyFont="1" applyFill="1" applyBorder="1" applyAlignment="1">
      <alignment horizontal="justify" vertical="center" wrapText="1"/>
      <protection/>
    </xf>
    <xf numFmtId="3" fontId="4" fillId="0" borderId="28" xfId="57" applyNumberFormat="1" applyFont="1" applyFill="1" applyBorder="1" applyAlignment="1">
      <alignment vertical="center" wrapText="1"/>
      <protection/>
    </xf>
    <xf numFmtId="3" fontId="4" fillId="0" borderId="16" xfId="57" applyNumberFormat="1" applyFont="1" applyFill="1" applyBorder="1" applyAlignment="1">
      <alignment vertical="center" wrapText="1"/>
      <protection/>
    </xf>
    <xf numFmtId="0" fontId="7" fillId="0" borderId="0" xfId="57" applyFont="1" applyFill="1" applyBorder="1" applyAlignment="1">
      <alignment vertical="center" wrapText="1"/>
      <protection/>
    </xf>
    <xf numFmtId="0" fontId="7" fillId="0" borderId="0" xfId="57" applyFont="1" applyFill="1" applyBorder="1" applyAlignment="1">
      <alignment horizontal="left" vertical="center" wrapText="1"/>
      <protection/>
    </xf>
    <xf numFmtId="0" fontId="4" fillId="0" borderId="28" xfId="57" applyFont="1" applyFill="1" applyBorder="1" applyAlignment="1">
      <alignment horizontal="left" vertical="center"/>
      <protection/>
    </xf>
    <xf numFmtId="0" fontId="4" fillId="0" borderId="16" xfId="57" applyFont="1" applyFill="1" applyBorder="1" applyAlignment="1">
      <alignment horizontal="left" vertical="center"/>
      <protection/>
    </xf>
    <xf numFmtId="0" fontId="4" fillId="0" borderId="12" xfId="57" applyFont="1" applyFill="1" applyBorder="1" applyAlignment="1">
      <alignment vertical="center" wrapText="1"/>
      <protection/>
    </xf>
    <xf numFmtId="0" fontId="4" fillId="0" borderId="42" xfId="57" applyFont="1" applyFill="1" applyBorder="1" applyAlignment="1">
      <alignment vertical="center" wrapText="1"/>
      <protection/>
    </xf>
    <xf numFmtId="0" fontId="7" fillId="0" borderId="10" xfId="57" applyFont="1" applyFill="1" applyBorder="1" applyAlignment="1">
      <alignment vertical="center" wrapText="1"/>
      <protection/>
    </xf>
    <xf numFmtId="0" fontId="4" fillId="0" borderId="13" xfId="57" applyNumberFormat="1" applyFont="1" applyFill="1" applyBorder="1" applyAlignment="1">
      <alignment horizontal="center" vertical="center"/>
      <protection/>
    </xf>
    <xf numFmtId="0" fontId="4" fillId="0" borderId="14" xfId="57" applyNumberFormat="1" applyFont="1" applyFill="1" applyBorder="1" applyAlignment="1">
      <alignment horizontal="center" vertical="center"/>
      <protection/>
    </xf>
    <xf numFmtId="3" fontId="7" fillId="0" borderId="16" xfId="57" applyNumberFormat="1" applyFont="1" applyFill="1" applyBorder="1" applyAlignment="1">
      <alignment horizontal="right"/>
      <protection/>
    </xf>
    <xf numFmtId="3" fontId="4" fillId="0" borderId="28" xfId="57" applyNumberFormat="1" applyFont="1" applyFill="1" applyBorder="1" applyAlignment="1">
      <alignment horizontal="right" vertical="center" wrapText="1" indent="1"/>
      <protection/>
    </xf>
    <xf numFmtId="3" fontId="4" fillId="0" borderId="16" xfId="57" applyNumberFormat="1" applyFont="1" applyFill="1" applyBorder="1" applyAlignment="1">
      <alignment horizontal="right" vertical="center" wrapText="1" indent="1"/>
      <protection/>
    </xf>
    <xf numFmtId="3" fontId="7" fillId="0" borderId="0" xfId="40" applyNumberFormat="1" applyFont="1" applyFill="1" applyBorder="1" applyAlignment="1">
      <alignment horizontal="right" vertical="center" wrapText="1" indent="1"/>
    </xf>
    <xf numFmtId="3" fontId="4" fillId="0" borderId="0" xfId="40" applyNumberFormat="1" applyFont="1" applyFill="1" applyBorder="1" applyAlignment="1">
      <alignment horizontal="right" vertical="center" wrapText="1" indent="1"/>
    </xf>
    <xf numFmtId="3" fontId="4" fillId="0" borderId="0" xfId="57" applyNumberFormat="1" applyFont="1" applyFill="1" applyBorder="1" applyAlignment="1">
      <alignment horizontal="right" vertical="center" wrapText="1" indent="1"/>
      <protection/>
    </xf>
    <xf numFmtId="0" fontId="2" fillId="0" borderId="0" xfId="57" applyFont="1" applyFill="1" applyAlignment="1">
      <alignment horizontal="justify" vertical="center"/>
      <protection/>
    </xf>
    <xf numFmtId="0" fontId="4" fillId="0" borderId="28" xfId="57" applyFont="1" applyFill="1" applyBorder="1" applyAlignment="1">
      <alignment horizontal="center" vertical="center" wrapText="1"/>
      <protection/>
    </xf>
    <xf numFmtId="0" fontId="4" fillId="0" borderId="35" xfId="57" applyFont="1" applyFill="1" applyBorder="1" applyAlignment="1">
      <alignment horizontal="center" vertical="center" wrapText="1"/>
      <protection/>
    </xf>
    <xf numFmtId="0" fontId="4" fillId="0" borderId="0" xfId="57" applyFont="1" applyFill="1" applyBorder="1" applyAlignment="1">
      <alignment horizontal="center" vertical="center" wrapText="1"/>
      <protection/>
    </xf>
    <xf numFmtId="0" fontId="4" fillId="0" borderId="37" xfId="57" applyFont="1" applyFill="1" applyBorder="1" applyAlignment="1">
      <alignment horizontal="center" vertical="center" wrapText="1"/>
      <protection/>
    </xf>
    <xf numFmtId="0" fontId="4" fillId="0" borderId="16" xfId="57" applyFont="1" applyFill="1" applyBorder="1" applyAlignment="1">
      <alignment horizontal="center" vertical="center" wrapText="1"/>
      <protection/>
    </xf>
    <xf numFmtId="0" fontId="4" fillId="0" borderId="38" xfId="57" applyFont="1" applyFill="1" applyBorder="1" applyAlignment="1">
      <alignment horizontal="center" vertical="center" wrapText="1"/>
      <protection/>
    </xf>
    <xf numFmtId="180" fontId="7" fillId="0" borderId="0" xfId="40" applyNumberFormat="1" applyFont="1" applyFill="1" applyBorder="1" applyAlignment="1">
      <alignment horizontal="right" vertical="center" wrapText="1" indent="1"/>
    </xf>
    <xf numFmtId="180" fontId="7" fillId="0" borderId="0" xfId="40" applyNumberFormat="1" applyFont="1" applyFill="1" applyBorder="1" applyAlignment="1">
      <alignment horizontal="right" indent="1"/>
    </xf>
    <xf numFmtId="180" fontId="4" fillId="0" borderId="0" xfId="40" applyNumberFormat="1" applyFont="1" applyFill="1" applyBorder="1" applyAlignment="1">
      <alignment horizontal="right" vertical="center" wrapText="1" indent="1"/>
    </xf>
    <xf numFmtId="180" fontId="4" fillId="0" borderId="0" xfId="40" applyNumberFormat="1" applyFont="1" applyFill="1" applyBorder="1" applyAlignment="1">
      <alignment horizontal="right" indent="1"/>
    </xf>
    <xf numFmtId="180" fontId="7" fillId="0" borderId="16" xfId="40" applyNumberFormat="1" applyFont="1" applyFill="1" applyBorder="1" applyAlignment="1">
      <alignment horizontal="right" indent="1"/>
    </xf>
    <xf numFmtId="180" fontId="4" fillId="0" borderId="16" xfId="40" applyNumberFormat="1" applyFont="1" applyFill="1" applyBorder="1" applyAlignment="1">
      <alignment horizontal="right" indent="1"/>
    </xf>
    <xf numFmtId="3" fontId="7" fillId="0" borderId="0" xfId="40" applyNumberFormat="1" applyFont="1" applyFill="1" applyBorder="1" applyAlignment="1">
      <alignment horizontal="right" indent="1"/>
    </xf>
    <xf numFmtId="3" fontId="4" fillId="0" borderId="0" xfId="40" applyNumberFormat="1" applyFont="1" applyFill="1" applyBorder="1" applyAlignment="1">
      <alignment horizontal="right" indent="1"/>
    </xf>
    <xf numFmtId="0" fontId="4" fillId="0" borderId="0" xfId="0" applyFont="1" applyFill="1" applyBorder="1" applyAlignment="1">
      <alignment horizontal="right" indent="1"/>
    </xf>
    <xf numFmtId="0" fontId="4" fillId="0" borderId="0" xfId="57" applyFont="1" applyFill="1" applyBorder="1" applyAlignment="1">
      <alignment horizontal="center" vertical="center"/>
      <protection/>
    </xf>
    <xf numFmtId="0" fontId="4" fillId="0" borderId="16" xfId="57" applyFont="1" applyFill="1" applyBorder="1" applyAlignment="1">
      <alignment horizontal="center" vertical="center"/>
      <protection/>
    </xf>
    <xf numFmtId="0" fontId="4" fillId="0" borderId="36" xfId="57" applyFont="1" applyFill="1" applyBorder="1" applyAlignment="1">
      <alignment vertical="center" wrapText="1"/>
      <protection/>
    </xf>
    <xf numFmtId="0" fontId="7" fillId="0" borderId="24" xfId="57" applyFont="1" applyFill="1" applyBorder="1" applyAlignment="1">
      <alignment vertical="center" wrapText="1"/>
      <protection/>
    </xf>
    <xf numFmtId="0" fontId="4" fillId="0" borderId="13" xfId="57" applyFont="1" applyFill="1" applyBorder="1" applyAlignment="1">
      <alignment horizontal="center" vertical="center"/>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top"/>
      <protection/>
    </xf>
    <xf numFmtId="0" fontId="4" fillId="0" borderId="28" xfId="57" applyFont="1" applyFill="1" applyBorder="1" applyAlignment="1">
      <alignment horizontal="left" wrapText="1"/>
      <protection/>
    </xf>
    <xf numFmtId="0" fontId="4" fillId="0" borderId="28" xfId="57" applyFont="1" applyFill="1" applyBorder="1" applyAlignment="1">
      <alignment horizontal="left"/>
      <protection/>
    </xf>
    <xf numFmtId="3" fontId="7" fillId="0" borderId="16" xfId="40" applyNumberFormat="1" applyFont="1" applyFill="1" applyBorder="1" applyAlignment="1">
      <alignment horizontal="right" vertical="center" wrapText="1" indent="1"/>
    </xf>
    <xf numFmtId="3" fontId="4" fillId="0" borderId="16" xfId="40" applyNumberFormat="1" applyFont="1" applyFill="1" applyBorder="1" applyAlignment="1">
      <alignment horizontal="right" vertical="center" wrapText="1" indent="1"/>
    </xf>
    <xf numFmtId="0" fontId="7" fillId="0" borderId="0" xfId="57" applyNumberFormat="1" applyFont="1" applyFill="1" applyBorder="1" applyAlignment="1">
      <alignment horizontal="center" vertical="center" wrapText="1"/>
      <protection/>
    </xf>
    <xf numFmtId="0" fontId="4" fillId="33" borderId="0" xfId="57" applyFont="1" applyFill="1" applyBorder="1" applyAlignment="1">
      <alignment horizontal="left" vertical="center" wrapText="1"/>
      <protection/>
    </xf>
    <xf numFmtId="0" fontId="4" fillId="33" borderId="0" xfId="57" applyFont="1" applyFill="1" applyBorder="1" applyAlignment="1">
      <alignment vertical="center" wrapText="1"/>
      <protection/>
    </xf>
    <xf numFmtId="0" fontId="7" fillId="33" borderId="0" xfId="57" applyFont="1" applyFill="1" applyBorder="1" applyAlignment="1">
      <alignment vertical="center" wrapText="1"/>
      <protection/>
    </xf>
    <xf numFmtId="0" fontId="4" fillId="0" borderId="14" xfId="57" applyFont="1" applyFill="1" applyBorder="1" applyAlignment="1">
      <alignment vertical="center" wrapText="1"/>
      <protection/>
    </xf>
    <xf numFmtId="0" fontId="7" fillId="0" borderId="14" xfId="57" applyFont="1" applyFill="1" applyBorder="1" applyAlignment="1">
      <alignment vertical="center" wrapText="1"/>
      <protection/>
    </xf>
    <xf numFmtId="0" fontId="7" fillId="33" borderId="0" xfId="57" applyFont="1" applyFill="1" applyBorder="1" applyAlignment="1">
      <alignment horizontal="left" vertical="center" wrapText="1"/>
      <protection/>
    </xf>
    <xf numFmtId="0" fontId="4" fillId="0" borderId="0" xfId="57" applyNumberFormat="1" applyFont="1" applyFill="1" applyBorder="1" applyAlignment="1">
      <alignment horizontal="right" wrapText="1"/>
      <protection/>
    </xf>
    <xf numFmtId="0" fontId="7" fillId="33" borderId="0" xfId="57" applyFont="1" applyFill="1" applyBorder="1" applyAlignment="1">
      <alignment horizontal="justify" vertical="center" wrapText="1"/>
      <protection/>
    </xf>
    <xf numFmtId="0" fontId="4" fillId="33" borderId="0" xfId="57" applyFont="1" applyFill="1" applyBorder="1" applyAlignment="1">
      <alignment horizontal="justify" vertical="center" wrapText="1"/>
      <protection/>
    </xf>
    <xf numFmtId="0" fontId="7" fillId="0" borderId="16" xfId="57" applyNumberFormat="1" applyFont="1" applyFill="1" applyBorder="1" applyAlignment="1">
      <alignment horizontal="center" vertical="center" wrapText="1"/>
      <protection/>
    </xf>
    <xf numFmtId="0" fontId="4" fillId="0" borderId="28" xfId="57" applyFont="1" applyBorder="1" applyAlignment="1">
      <alignment horizontal="justify" vertical="center" wrapText="1"/>
      <protection/>
    </xf>
    <xf numFmtId="0" fontId="4" fillId="0" borderId="28" xfId="57" applyFont="1" applyBorder="1" applyAlignment="1">
      <alignment horizontal="justify" vertical="center"/>
      <protection/>
    </xf>
    <xf numFmtId="0" fontId="4" fillId="0" borderId="13" xfId="57" applyFont="1" applyFill="1" applyBorder="1" applyAlignment="1">
      <alignment horizontal="center"/>
      <protection/>
    </xf>
    <xf numFmtId="0" fontId="4" fillId="0" borderId="14" xfId="57" applyFont="1" applyFill="1" applyBorder="1" applyAlignment="1">
      <alignment horizontal="center"/>
      <protection/>
    </xf>
    <xf numFmtId="3" fontId="4" fillId="33" borderId="0" xfId="57" applyNumberFormat="1" applyFont="1" applyFill="1" applyBorder="1" applyAlignment="1">
      <alignment horizontal="right" vertical="center" wrapText="1" indent="1"/>
      <protection/>
    </xf>
    <xf numFmtId="0" fontId="4" fillId="33" borderId="28" xfId="57" applyFont="1" applyFill="1" applyBorder="1" applyAlignment="1">
      <alignment horizontal="justify" vertical="center" wrapText="1"/>
      <protection/>
    </xf>
    <xf numFmtId="0" fontId="7" fillId="33" borderId="28" xfId="57" applyFont="1" applyFill="1" applyBorder="1" applyAlignment="1">
      <alignment horizontal="justify" vertical="center" wrapText="1"/>
      <protection/>
    </xf>
    <xf numFmtId="0" fontId="7" fillId="0" borderId="0" xfId="57" applyFont="1" applyFill="1" applyBorder="1" applyAlignment="1">
      <alignment vertical="top" wrapText="1"/>
      <protection/>
    </xf>
    <xf numFmtId="0" fontId="7" fillId="0" borderId="0" xfId="57" applyFont="1" applyFill="1" applyBorder="1" applyAlignment="1">
      <alignment horizontal="right" vertical="center" wrapText="1" indent="1"/>
      <protection/>
    </xf>
    <xf numFmtId="3" fontId="7" fillId="0" borderId="0" xfId="57" applyNumberFormat="1" applyFont="1" applyFill="1" applyBorder="1" applyAlignment="1">
      <alignment horizontal="center" vertical="center" wrapText="1"/>
      <protection/>
    </xf>
    <xf numFmtId="0" fontId="4" fillId="0" borderId="0" xfId="57" applyFont="1" applyFill="1" applyBorder="1" applyAlignment="1">
      <alignment horizontal="center" wrapText="1"/>
      <protection/>
    </xf>
    <xf numFmtId="0" fontId="4" fillId="0" borderId="16" xfId="57" applyFont="1" applyFill="1" applyBorder="1" applyAlignment="1">
      <alignment horizontal="right" vertical="center" wrapText="1" indent="1"/>
      <protection/>
    </xf>
    <xf numFmtId="3" fontId="4" fillId="0" borderId="0" xfId="57" applyNumberFormat="1" applyFont="1" applyFill="1" applyBorder="1" applyAlignment="1">
      <alignment horizontal="center" vertical="center" wrapText="1"/>
      <protection/>
    </xf>
    <xf numFmtId="1" fontId="4" fillId="0" borderId="23" xfId="62" applyFont="1" applyFill="1" applyBorder="1" applyAlignment="1">
      <alignment horizontal="center" vertical="center"/>
      <protection/>
    </xf>
    <xf numFmtId="3" fontId="7" fillId="0" borderId="0" xfId="57" applyNumberFormat="1" applyFont="1" applyFill="1" applyBorder="1" applyAlignment="1">
      <alignment horizontal="right" vertical="center" wrapText="1" indent="1"/>
      <protection/>
    </xf>
    <xf numFmtId="3" fontId="7" fillId="0" borderId="16" xfId="57" applyNumberFormat="1" applyFont="1" applyFill="1" applyBorder="1" applyAlignment="1">
      <alignment horizontal="center" vertical="center" wrapText="1"/>
      <protection/>
    </xf>
    <xf numFmtId="3" fontId="4" fillId="0" borderId="16" xfId="57" applyNumberFormat="1"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42"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2" fillId="0" borderId="0" xfId="57" applyFont="1" applyFill="1" applyAlignment="1">
      <alignment horizontal="justify" vertical="center" wrapText="1"/>
      <protection/>
    </xf>
    <xf numFmtId="0" fontId="7" fillId="0" borderId="28" xfId="57" applyFont="1" applyFill="1" applyBorder="1" applyAlignment="1">
      <alignment vertical="top" wrapText="1"/>
      <protection/>
    </xf>
    <xf numFmtId="0" fontId="7" fillId="0" borderId="0" xfId="57" applyFont="1" applyFill="1" applyBorder="1" applyAlignment="1" quotePrefix="1">
      <alignment horizontal="center" wrapText="1"/>
      <protection/>
    </xf>
    <xf numFmtId="0" fontId="7" fillId="0" borderId="0" xfId="57" applyFont="1" applyFill="1" applyBorder="1" applyAlignment="1">
      <alignment horizontal="center" wrapText="1"/>
      <protection/>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7" fillId="0" borderId="11" xfId="0" applyFont="1" applyBorder="1" applyAlignment="1">
      <alignment horizontal="center" vertical="center" wrapText="1"/>
    </xf>
    <xf numFmtId="0" fontId="1" fillId="0" borderId="0" xfId="0" applyFont="1" applyBorder="1" applyAlignment="1">
      <alignment horizontal="justify" vertical="center" wrapText="1"/>
    </xf>
    <xf numFmtId="0" fontId="2" fillId="0" borderId="16" xfId="0" applyFont="1" applyBorder="1" applyAlignment="1">
      <alignment horizontal="justify" vertical="center" wrapText="1"/>
    </xf>
    <xf numFmtId="0" fontId="4" fillId="0" borderId="35"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0" xfId="0" applyFont="1" applyFill="1" applyBorder="1" applyAlignment="1" quotePrefix="1">
      <alignment horizontal="left" vertical="center" wrapText="1"/>
    </xf>
    <xf numFmtId="0" fontId="1" fillId="0" borderId="0" xfId="0" applyFont="1" applyAlignment="1">
      <alignment horizontal="justify"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1" fillId="0" borderId="28" xfId="0" applyFont="1" applyBorder="1" applyAlignment="1">
      <alignment horizontal="center" vertical="center"/>
    </xf>
    <xf numFmtId="0" fontId="4" fillId="0" borderId="14" xfId="0" applyFont="1" applyFill="1" applyBorder="1" applyAlignment="1" quotePrefix="1">
      <alignment horizontal="left" vertical="center" wrapText="1"/>
    </xf>
    <xf numFmtId="0" fontId="2" fillId="0" borderId="0" xfId="0" applyFont="1" applyBorder="1" applyAlignment="1">
      <alignment horizontal="justify"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8" xfId="0" applyFont="1" applyBorder="1" applyAlignment="1">
      <alignment horizontal="center" vertical="center" wrapText="1"/>
    </xf>
    <xf numFmtId="0" fontId="1" fillId="0" borderId="0" xfId="57" applyFont="1" applyFill="1" applyAlignment="1">
      <alignment horizontal="left" vertical="center" wrapText="1"/>
      <protection/>
    </xf>
    <xf numFmtId="0" fontId="0" fillId="0" borderId="0" xfId="0" applyAlignment="1">
      <alignment horizontal="left" vertical="center" wrapText="1"/>
    </xf>
    <xf numFmtId="0" fontId="4" fillId="0" borderId="28" xfId="0" applyFont="1" applyFill="1" applyBorder="1" applyAlignment="1">
      <alignment horizontal="center" vertical="center"/>
    </xf>
    <xf numFmtId="3" fontId="4" fillId="0" borderId="28" xfId="40" applyNumberFormat="1" applyFont="1" applyFill="1" applyBorder="1" applyAlignment="1">
      <alignment horizontal="right" vertical="center" wrapText="1"/>
    </xf>
    <xf numFmtId="3" fontId="4" fillId="0" borderId="16" xfId="40" applyNumberFormat="1" applyFont="1" applyFill="1" applyBorder="1" applyAlignment="1">
      <alignment horizontal="right" vertical="center" wrapText="1"/>
    </xf>
    <xf numFmtId="0" fontId="7" fillId="0" borderId="37" xfId="57" applyFont="1" applyFill="1" applyBorder="1" applyAlignment="1">
      <alignment vertical="center" wrapText="1"/>
      <protection/>
    </xf>
    <xf numFmtId="0" fontId="7" fillId="0" borderId="38" xfId="57" applyFont="1" applyFill="1" applyBorder="1" applyAlignment="1">
      <alignment vertical="center" wrapText="1"/>
      <protection/>
    </xf>
    <xf numFmtId="0" fontId="7" fillId="0" borderId="16" xfId="57" applyFont="1" applyFill="1" applyBorder="1" applyAlignment="1">
      <alignment horizontal="left" vertical="center"/>
      <protection/>
    </xf>
    <xf numFmtId="0" fontId="7" fillId="0" borderId="16" xfId="57" applyFont="1" applyFill="1" applyBorder="1" applyAlignment="1" quotePrefix="1">
      <alignment horizontal="left" vertical="center"/>
      <protection/>
    </xf>
    <xf numFmtId="0" fontId="4" fillId="0" borderId="15" xfId="57" applyFont="1" applyFill="1" applyBorder="1" applyAlignment="1">
      <alignment horizontal="center"/>
      <protection/>
    </xf>
    <xf numFmtId="0" fontId="4" fillId="0" borderId="0" xfId="0" applyFont="1" applyFill="1" applyBorder="1" applyAlignment="1" quotePrefix="1">
      <alignment horizontal="center" vertical="center"/>
    </xf>
    <xf numFmtId="20" fontId="26" fillId="0" borderId="16" xfId="57" applyNumberFormat="1" applyFont="1" applyFill="1" applyBorder="1" applyAlignment="1" quotePrefix="1">
      <alignment horizontal="left" vertical="center" wrapText="1"/>
      <protection/>
    </xf>
    <xf numFmtId="0" fontId="4" fillId="0" borderId="28" xfId="57" applyFont="1" applyFill="1" applyBorder="1" applyAlignment="1" quotePrefix="1">
      <alignment horizontal="left" vertical="center"/>
      <protection/>
    </xf>
    <xf numFmtId="0" fontId="4" fillId="0" borderId="23" xfId="57" applyFont="1" applyFill="1" applyBorder="1" applyAlignment="1">
      <alignment horizontal="center" vertical="center" wrapText="1"/>
      <protection/>
    </xf>
    <xf numFmtId="0" fontId="4" fillId="0" borderId="36"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0" fillId="0" borderId="0" xfId="0" applyAlignment="1">
      <alignment horizontal="justify" vertical="center" wrapText="1"/>
    </xf>
    <xf numFmtId="0" fontId="2" fillId="0" borderId="0" xfId="0" applyFont="1" applyAlignment="1">
      <alignment horizontal="justify" vertical="center" wrapText="1"/>
    </xf>
    <xf numFmtId="0" fontId="4" fillId="0" borderId="14" xfId="0" applyFont="1" applyFill="1" applyBorder="1" applyAlignment="1" quotePrefix="1">
      <alignment horizontal="center" vertical="center"/>
    </xf>
    <xf numFmtId="0" fontId="4" fillId="0" borderId="3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 fillId="0" borderId="0" xfId="0" applyFont="1" applyBorder="1" applyAlignment="1">
      <alignment horizontal="right"/>
    </xf>
    <xf numFmtId="0" fontId="4" fillId="0" borderId="2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8" xfId="0" applyFont="1" applyFill="1" applyBorder="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12" fillId="0" borderId="12" xfId="0" applyFont="1" applyBorder="1" applyAlignment="1">
      <alignment horizontal="center" vertical="center"/>
    </xf>
    <xf numFmtId="0" fontId="12" fillId="0" borderId="10" xfId="0" applyFont="1" applyBorder="1" applyAlignment="1">
      <alignment horizontal="center" vertical="center"/>
    </xf>
    <xf numFmtId="3" fontId="4" fillId="0" borderId="28" xfId="40" applyNumberFormat="1" applyFont="1" applyFill="1" applyBorder="1" applyAlignment="1">
      <alignment vertical="center" wrapText="1"/>
    </xf>
    <xf numFmtId="0" fontId="0" fillId="0" borderId="16" xfId="0" applyBorder="1" applyAlignment="1">
      <alignment vertical="center" wrapText="1"/>
    </xf>
    <xf numFmtId="1" fontId="4" fillId="0" borderId="35" xfId="61" applyFont="1" applyBorder="1" applyAlignment="1">
      <alignment horizontal="center" vertical="center" wrapText="1"/>
      <protection/>
    </xf>
    <xf numFmtId="1" fontId="4" fillId="0" borderId="37" xfId="61" applyFont="1" applyBorder="1" applyAlignment="1">
      <alignment horizontal="center" vertical="center" wrapText="1"/>
      <protection/>
    </xf>
    <xf numFmtId="1" fontId="4" fillId="0" borderId="38" xfId="61" applyFont="1" applyBorder="1" applyAlignment="1">
      <alignment horizontal="center" vertical="center" wrapText="1"/>
      <protection/>
    </xf>
    <xf numFmtId="1" fontId="4" fillId="0" borderId="28" xfId="61" applyFont="1" applyFill="1" applyBorder="1" applyAlignment="1">
      <alignment horizontal="justify" vertical="center" wrapText="1"/>
      <protection/>
    </xf>
    <xf numFmtId="0" fontId="0" fillId="0" borderId="16" xfId="0" applyBorder="1" applyAlignment="1">
      <alignment horizontal="justify" vertical="center"/>
    </xf>
    <xf numFmtId="0" fontId="4" fillId="0" borderId="28" xfId="58" applyFont="1" applyFill="1" applyBorder="1" applyAlignment="1">
      <alignment horizontal="center" vertical="center" wrapText="1"/>
      <protection/>
    </xf>
    <xf numFmtId="0" fontId="4" fillId="0" borderId="16" xfId="58" applyFont="1" applyFill="1" applyBorder="1" applyAlignment="1">
      <alignment horizontal="center" vertical="center" wrapText="1"/>
      <protection/>
    </xf>
    <xf numFmtId="0" fontId="1" fillId="0" borderId="0" xfId="58" applyFont="1" applyAlignment="1">
      <alignment horizontal="justify" vertical="center" wrapText="1"/>
      <protection/>
    </xf>
    <xf numFmtId="0" fontId="4" fillId="0" borderId="12" xfId="58"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0" fontId="2" fillId="0" borderId="0" xfId="58" applyFont="1" applyAlignment="1">
      <alignment horizontal="justify" vertical="center" wrapText="1"/>
      <protection/>
    </xf>
    <xf numFmtId="1" fontId="4" fillId="0" borderId="23" xfId="61" applyFont="1" applyBorder="1" applyAlignment="1">
      <alignment horizontal="center" vertical="center"/>
      <protection/>
    </xf>
    <xf numFmtId="1" fontId="4" fillId="0" borderId="14" xfId="61" applyFont="1" applyBorder="1" applyAlignment="1">
      <alignment horizontal="center" vertical="center"/>
      <protection/>
    </xf>
    <xf numFmtId="1" fontId="4" fillId="0" borderId="15" xfId="61" applyFont="1" applyBorder="1" applyAlignment="1">
      <alignment horizontal="center" vertical="center"/>
      <protection/>
    </xf>
    <xf numFmtId="0" fontId="7" fillId="0" borderId="0" xfId="0" applyFont="1" applyAlignment="1">
      <alignment horizontal="justify" vertical="center" wrapText="1"/>
    </xf>
    <xf numFmtId="1" fontId="4" fillId="0" borderId="23" xfId="61" applyFont="1" applyFill="1" applyBorder="1" applyAlignment="1">
      <alignment horizontal="center" vertical="center"/>
      <protection/>
    </xf>
    <xf numFmtId="1" fontId="4" fillId="0" borderId="14" xfId="61" applyFont="1" applyFill="1" applyBorder="1" applyAlignment="1">
      <alignment horizontal="center" vertical="center"/>
      <protection/>
    </xf>
    <xf numFmtId="1" fontId="4" fillId="0" borderId="15" xfId="61" applyFont="1" applyFill="1" applyBorder="1" applyAlignment="1">
      <alignment horizontal="center" vertical="center"/>
      <protection/>
    </xf>
    <xf numFmtId="1" fontId="4" fillId="0" borderId="28" xfId="61" applyFont="1" applyBorder="1" applyAlignment="1">
      <alignment horizontal="center" vertical="center"/>
      <protection/>
    </xf>
    <xf numFmtId="1" fontId="4" fillId="0" borderId="28" xfId="61" applyFont="1" applyFill="1" applyBorder="1" applyAlignment="1">
      <alignment horizontal="center" vertical="center"/>
      <protection/>
    </xf>
    <xf numFmtId="0" fontId="2" fillId="0" borderId="0" xfId="58" applyFont="1" applyFill="1" applyAlignment="1">
      <alignment horizontal="justify" vertical="center" wrapText="1"/>
      <protection/>
    </xf>
    <xf numFmtId="0" fontId="1" fillId="0" borderId="0" xfId="58" applyFont="1" applyFill="1" applyAlignment="1">
      <alignment horizontal="justify" vertical="center" wrapText="1"/>
      <protection/>
    </xf>
    <xf numFmtId="3" fontId="7" fillId="0" borderId="0" xfId="42" applyNumberFormat="1" applyFont="1" applyFill="1" applyBorder="1" applyAlignment="1">
      <alignment horizontal="right" vertical="center" indent="2"/>
    </xf>
    <xf numFmtId="3" fontId="7" fillId="0" borderId="16" xfId="42" applyNumberFormat="1" applyFont="1" applyFill="1" applyBorder="1" applyAlignment="1">
      <alignment horizontal="right" vertical="center" indent="2"/>
    </xf>
    <xf numFmtId="3" fontId="7" fillId="0" borderId="28" xfId="42" applyNumberFormat="1" applyFont="1" applyFill="1" applyBorder="1" applyAlignment="1">
      <alignment horizontal="right" vertical="center" indent="2"/>
    </xf>
    <xf numFmtId="1" fontId="2" fillId="0" borderId="0" xfId="59" applyFont="1" applyAlignment="1">
      <alignment horizontal="justify" vertical="center" wrapText="1"/>
      <protection/>
    </xf>
    <xf numFmtId="1" fontId="4" fillId="0" borderId="23" xfId="59" applyFont="1" applyBorder="1" applyAlignment="1">
      <alignment horizontal="center" vertical="center" wrapText="1"/>
      <protection/>
    </xf>
    <xf numFmtId="1" fontId="4" fillId="0" borderId="36" xfId="59" applyFont="1" applyBorder="1" applyAlignment="1">
      <alignment horizontal="center" vertical="center" wrapText="1"/>
      <protection/>
    </xf>
    <xf numFmtId="1" fontId="4" fillId="0" borderId="24" xfId="59" applyFont="1" applyBorder="1" applyAlignment="1">
      <alignment horizontal="center" vertical="center" wrapText="1"/>
      <protection/>
    </xf>
    <xf numFmtId="3" fontId="7" fillId="0" borderId="28" xfId="42" applyNumberFormat="1" applyFont="1" applyBorder="1" applyAlignment="1">
      <alignment horizontal="right" vertical="center" indent="2"/>
    </xf>
    <xf numFmtId="3" fontId="7" fillId="0" borderId="0" xfId="42" applyNumberFormat="1" applyFont="1" applyBorder="1" applyAlignment="1">
      <alignment horizontal="right" vertical="center" indent="2"/>
    </xf>
    <xf numFmtId="1" fontId="7" fillId="0" borderId="0" xfId="59" applyFont="1" applyFill="1" applyBorder="1" applyAlignment="1">
      <alignment horizontal="right" vertical="center" indent="2"/>
      <protection/>
    </xf>
    <xf numFmtId="1" fontId="1" fillId="0" borderId="0" xfId="59" applyFont="1" applyAlignment="1">
      <alignment horizontal="justify" vertical="center" wrapText="1"/>
      <protection/>
    </xf>
    <xf numFmtId="1" fontId="4" fillId="0" borderId="12" xfId="59" applyFont="1" applyBorder="1" applyAlignment="1">
      <alignment horizontal="center" vertical="center" wrapText="1"/>
      <protection/>
    </xf>
    <xf numFmtId="1" fontId="4" fillId="0" borderId="42" xfId="59" applyFont="1" applyBorder="1" applyAlignment="1">
      <alignment horizontal="center" vertical="center" wrapText="1"/>
      <protection/>
    </xf>
    <xf numFmtId="1" fontId="4" fillId="0" borderId="10" xfId="59" applyFont="1" applyBorder="1" applyAlignment="1">
      <alignment horizontal="center" vertical="center" wrapText="1"/>
      <protection/>
    </xf>
    <xf numFmtId="3" fontId="7" fillId="0" borderId="16" xfId="42" applyNumberFormat="1" applyFont="1" applyBorder="1" applyAlignment="1">
      <alignment horizontal="right" vertical="center" indent="2"/>
    </xf>
    <xf numFmtId="1" fontId="4" fillId="0" borderId="35" xfId="59" applyFont="1" applyBorder="1" applyAlignment="1">
      <alignment horizontal="justify" vertical="center" wrapText="1"/>
      <protection/>
    </xf>
    <xf numFmtId="0" fontId="0" fillId="0" borderId="37" xfId="0" applyBorder="1" applyAlignment="1">
      <alignment horizontal="justify" vertical="center"/>
    </xf>
    <xf numFmtId="0" fontId="0" fillId="0" borderId="38" xfId="0" applyBorder="1" applyAlignment="1">
      <alignment horizontal="justify" vertical="center"/>
    </xf>
    <xf numFmtId="3" fontId="4" fillId="0" borderId="28" xfId="42" applyNumberFormat="1" applyFont="1" applyBorder="1" applyAlignment="1">
      <alignment horizontal="right" vertical="center" indent="2"/>
    </xf>
    <xf numFmtId="3" fontId="4" fillId="0" borderId="16" xfId="42" applyNumberFormat="1" applyFont="1" applyBorder="1" applyAlignment="1">
      <alignment horizontal="right" vertical="center" indent="2"/>
    </xf>
    <xf numFmtId="1" fontId="4" fillId="0" borderId="12" xfId="59" applyFont="1" applyFill="1" applyBorder="1" applyAlignment="1">
      <alignment horizontal="center" vertical="center" wrapText="1"/>
      <protection/>
    </xf>
    <xf numFmtId="1" fontId="4" fillId="0" borderId="10" xfId="59" applyFont="1" applyFill="1" applyBorder="1" applyAlignment="1">
      <alignment horizontal="center" vertical="center" wrapText="1"/>
      <protection/>
    </xf>
    <xf numFmtId="1" fontId="2" fillId="0" borderId="0" xfId="59" applyFont="1" applyFill="1" applyAlignment="1">
      <alignment horizontal="justify" vertical="center" wrapText="1"/>
      <protection/>
    </xf>
    <xf numFmtId="1" fontId="2" fillId="0" borderId="0" xfId="59" applyFont="1" applyFill="1" applyAlignment="1">
      <alignment horizontal="justify" vertical="center"/>
      <protection/>
    </xf>
    <xf numFmtId="1" fontId="1" fillId="0" borderId="0" xfId="59" applyFont="1" applyFill="1" applyAlignment="1">
      <alignment horizontal="justify" vertical="center" wrapText="1"/>
      <protection/>
    </xf>
    <xf numFmtId="1" fontId="4" fillId="0" borderId="28" xfId="59" applyFont="1" applyBorder="1" applyAlignment="1">
      <alignment horizontal="justify" vertical="center" wrapText="1"/>
      <protection/>
    </xf>
    <xf numFmtId="0" fontId="0" fillId="0" borderId="16" xfId="0" applyBorder="1" applyAlignment="1">
      <alignment horizontal="justify" vertical="center" wrapText="1"/>
    </xf>
    <xf numFmtId="1" fontId="4" fillId="0" borderId="0" xfId="59" applyFont="1" applyFill="1" applyBorder="1" applyAlignment="1">
      <alignment vertical="center" wrapText="1"/>
      <protection/>
    </xf>
    <xf numFmtId="1" fontId="7" fillId="0" borderId="0" xfId="59" applyFont="1" applyFill="1" applyBorder="1" applyAlignment="1">
      <alignment vertical="center" wrapText="1"/>
      <protection/>
    </xf>
    <xf numFmtId="1" fontId="4" fillId="0" borderId="23" xfId="59" applyFont="1" applyFill="1" applyBorder="1" applyAlignment="1">
      <alignment horizontal="center" vertical="center" wrapText="1"/>
      <protection/>
    </xf>
    <xf numFmtId="1" fontId="4" fillId="0" borderId="24" xfId="59" applyFont="1" applyFill="1" applyBorder="1" applyAlignment="1">
      <alignment horizontal="center" vertical="center" wrapText="1"/>
      <protection/>
    </xf>
    <xf numFmtId="1" fontId="4" fillId="0" borderId="35" xfId="59" applyFont="1" applyFill="1" applyBorder="1" applyAlignment="1">
      <alignment vertical="center" wrapText="1"/>
      <protection/>
    </xf>
    <xf numFmtId="1" fontId="7" fillId="0" borderId="38" xfId="59" applyFont="1" applyFill="1" applyBorder="1" applyAlignment="1">
      <alignment vertical="center" wrapText="1"/>
      <protection/>
    </xf>
    <xf numFmtId="1" fontId="4" fillId="0" borderId="15" xfId="59" applyFont="1" applyFill="1" applyBorder="1" applyAlignment="1" quotePrefix="1">
      <alignment horizontal="center" vertical="center" wrapText="1"/>
      <protection/>
    </xf>
    <xf numFmtId="1" fontId="4" fillId="0" borderId="11" xfId="59" applyFont="1" applyFill="1" applyBorder="1" applyAlignment="1">
      <alignment horizontal="center" vertical="center"/>
      <protection/>
    </xf>
    <xf numFmtId="1" fontId="4" fillId="0" borderId="13" xfId="59" applyFont="1" applyFill="1" applyBorder="1" applyAlignment="1">
      <alignment horizontal="center" vertical="center"/>
      <protection/>
    </xf>
    <xf numFmtId="1" fontId="4" fillId="0" borderId="11" xfId="59" applyFont="1" applyFill="1" applyBorder="1" applyAlignment="1">
      <alignment horizontal="center" vertical="center" wrapText="1"/>
      <protection/>
    </xf>
    <xf numFmtId="1" fontId="7" fillId="0" borderId="11" xfId="59" applyFont="1" applyFill="1" applyBorder="1" applyAlignment="1">
      <alignment horizontal="center" vertical="center" wrapText="1"/>
      <protection/>
    </xf>
    <xf numFmtId="1" fontId="7" fillId="0" borderId="13" xfId="59" applyFont="1" applyFill="1" applyBorder="1" applyAlignment="1">
      <alignment horizontal="center" vertical="center" wrapText="1"/>
      <protection/>
    </xf>
    <xf numFmtId="1" fontId="1" fillId="0" borderId="0" xfId="59" applyFont="1" applyFill="1" applyAlignment="1">
      <alignment horizontal="right"/>
      <protection/>
    </xf>
    <xf numFmtId="1" fontId="4" fillId="0" borderId="14" xfId="59" applyFont="1" applyFill="1" applyBorder="1" applyAlignment="1">
      <alignment horizontal="center" vertical="center"/>
      <protection/>
    </xf>
    <xf numFmtId="1" fontId="4" fillId="0" borderId="15" xfId="59" applyFont="1" applyFill="1" applyBorder="1" applyAlignment="1">
      <alignment horizontal="center" vertical="center"/>
      <protection/>
    </xf>
    <xf numFmtId="1" fontId="7" fillId="0" borderId="0" xfId="59" applyFont="1" applyFill="1" applyAlignment="1">
      <alignment horizontal="justify" vertical="center" wrapText="1"/>
      <protection/>
    </xf>
    <xf numFmtId="1" fontId="4" fillId="0" borderId="35" xfId="59" applyFont="1" applyFill="1" applyBorder="1" applyAlignment="1">
      <alignment horizontal="center" vertical="center" wrapText="1"/>
      <protection/>
    </xf>
    <xf numFmtId="1" fontId="4" fillId="0" borderId="37" xfId="59" applyFont="1" applyFill="1" applyBorder="1" applyAlignment="1">
      <alignment horizontal="center" vertical="center" wrapText="1"/>
      <protection/>
    </xf>
    <xf numFmtId="1" fontId="4" fillId="0" borderId="38" xfId="59" applyFont="1" applyFill="1" applyBorder="1" applyAlignment="1">
      <alignment horizontal="center" vertical="center" wrapText="1"/>
      <protection/>
    </xf>
    <xf numFmtId="1" fontId="4" fillId="0" borderId="0" xfId="59" applyFont="1" applyFill="1" applyAlignment="1">
      <alignment horizontal="justify" vertical="center" wrapText="1"/>
      <protection/>
    </xf>
    <xf numFmtId="1" fontId="4" fillId="0" borderId="0" xfId="59" applyFont="1" applyFill="1" applyBorder="1" applyAlignment="1">
      <alignment horizontal="justify" vertical="center" wrapText="1"/>
      <protection/>
    </xf>
    <xf numFmtId="1" fontId="7" fillId="0" borderId="0" xfId="59" applyFont="1" applyFill="1" applyBorder="1" applyAlignment="1">
      <alignment horizontal="justify" vertical="center" wrapText="1"/>
      <protection/>
    </xf>
    <xf numFmtId="1" fontId="7" fillId="0" borderId="0" xfId="59" applyFont="1" applyFill="1" applyAlignment="1">
      <alignment horizontal="justify" vertical="center"/>
      <protection/>
    </xf>
    <xf numFmtId="1" fontId="4" fillId="0" borderId="0" xfId="59" applyFont="1" applyFill="1" applyBorder="1" applyAlignment="1">
      <alignment horizontal="left" vertical="center" wrapText="1"/>
      <protection/>
    </xf>
    <xf numFmtId="1" fontId="7" fillId="0" borderId="0" xfId="59" applyFont="1" applyFill="1" applyBorder="1" applyAlignment="1">
      <alignment horizontal="left" vertical="center" wrapText="1"/>
      <protection/>
    </xf>
    <xf numFmtId="3" fontId="4" fillId="0" borderId="0" xfId="64" applyFont="1" applyFill="1" applyBorder="1" applyAlignment="1">
      <alignment horizontal="justify" vertical="center" wrapText="1"/>
      <protection/>
    </xf>
    <xf numFmtId="1" fontId="4" fillId="0" borderId="0" xfId="59" applyFont="1" applyFill="1" applyBorder="1" applyAlignment="1" quotePrefix="1">
      <alignment horizontal="left" vertical="center" wrapText="1"/>
      <protection/>
    </xf>
    <xf numFmtId="3" fontId="7" fillId="0" borderId="16" xfId="59" applyNumberFormat="1" applyFont="1" applyFill="1" applyBorder="1" applyAlignment="1">
      <alignment horizontal="right" vertical="center" indent="1"/>
      <protection/>
    </xf>
    <xf numFmtId="3" fontId="7" fillId="0" borderId="0" xfId="59" applyNumberFormat="1" applyFont="1" applyFill="1" applyBorder="1" applyAlignment="1">
      <alignment horizontal="right" vertical="center" indent="1"/>
      <protection/>
    </xf>
    <xf numFmtId="1" fontId="4" fillId="0" borderId="28" xfId="59" applyFont="1" applyFill="1" applyBorder="1" applyAlignment="1">
      <alignment horizontal="center" vertical="center" wrapText="1"/>
      <protection/>
    </xf>
    <xf numFmtId="1" fontId="4" fillId="0" borderId="0" xfId="59" applyFont="1" applyFill="1" applyBorder="1" applyAlignment="1">
      <alignment horizontal="center" vertical="center" wrapText="1"/>
      <protection/>
    </xf>
    <xf numFmtId="1" fontId="4" fillId="0" borderId="16" xfId="59" applyFont="1" applyFill="1" applyBorder="1" applyAlignment="1">
      <alignment horizontal="center" vertical="center" wrapText="1"/>
      <protection/>
    </xf>
    <xf numFmtId="0" fontId="0" fillId="0" borderId="28"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0" fillId="0" borderId="24" xfId="0" applyFont="1" applyFill="1" applyBorder="1" applyAlignment="1">
      <alignment/>
    </xf>
    <xf numFmtId="0" fontId="0" fillId="0" borderId="16" xfId="0" applyFont="1" applyFill="1" applyBorder="1" applyAlignment="1">
      <alignment/>
    </xf>
    <xf numFmtId="0" fontId="0" fillId="0" borderId="35"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1" fontId="1" fillId="0" borderId="0" xfId="59" applyFont="1" applyFill="1" applyBorder="1" applyAlignment="1">
      <alignment horizontal="right"/>
      <protection/>
    </xf>
    <xf numFmtId="1" fontId="4" fillId="0" borderId="23" xfId="59" applyFont="1" applyFill="1" applyBorder="1" applyAlignment="1">
      <alignment horizontal="center"/>
      <protection/>
    </xf>
    <xf numFmtId="1" fontId="4" fillId="0" borderId="35" xfId="59" applyFont="1" applyFill="1" applyBorder="1" applyAlignment="1">
      <alignment horizontal="center"/>
      <protection/>
    </xf>
    <xf numFmtId="1" fontId="7" fillId="0" borderId="24" xfId="59" applyFont="1" applyFill="1" applyBorder="1" applyAlignment="1">
      <alignment horizontal="center" vertical="center"/>
      <protection/>
    </xf>
    <xf numFmtId="1" fontId="7" fillId="0" borderId="38" xfId="59" applyFont="1" applyFill="1" applyBorder="1" applyAlignment="1">
      <alignment horizontal="center" vertical="center"/>
      <protection/>
    </xf>
    <xf numFmtId="1" fontId="1" fillId="0" borderId="0" xfId="59" applyFont="1" applyFill="1" applyAlignment="1">
      <alignment horizontal="justify" vertical="center"/>
      <protection/>
    </xf>
    <xf numFmtId="1" fontId="4" fillId="0" borderId="14" xfId="59" applyFont="1" applyFill="1" applyBorder="1" applyAlignment="1">
      <alignment horizontal="left" vertical="center" wrapText="1"/>
      <protection/>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 fontId="4" fillId="0" borderId="35" xfId="59" applyFont="1" applyFill="1" applyBorder="1" applyAlignment="1" quotePrefix="1">
      <alignment horizontal="center" vertical="center" wrapText="1"/>
      <protection/>
    </xf>
    <xf numFmtId="1" fontId="7" fillId="0" borderId="38" xfId="59" applyFont="1" applyFill="1" applyBorder="1" applyAlignment="1">
      <alignment horizontal="center" vertical="center" wrapText="1"/>
      <protection/>
    </xf>
    <xf numFmtId="1" fontId="4" fillId="0" borderId="13" xfId="59" applyFont="1" applyFill="1" applyBorder="1" applyAlignment="1">
      <alignment horizontal="center" vertical="center" wrapText="1"/>
      <protection/>
    </xf>
    <xf numFmtId="1" fontId="4" fillId="0" borderId="14" xfId="59" applyFont="1" applyFill="1" applyBorder="1" applyAlignment="1">
      <alignment horizontal="center" vertical="center" wrapText="1"/>
      <protection/>
    </xf>
    <xf numFmtId="0" fontId="1" fillId="0" borderId="0" xfId="60" applyFont="1" applyFill="1" applyAlignment="1">
      <alignment horizontal="justify" vertical="center" wrapText="1"/>
      <protection/>
    </xf>
    <xf numFmtId="0" fontId="2" fillId="0" borderId="0" xfId="60" applyFont="1" applyFill="1" applyAlignment="1">
      <alignment horizontal="justify" vertical="center" wrapText="1"/>
      <protection/>
    </xf>
    <xf numFmtId="0" fontId="4" fillId="0" borderId="13"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23" xfId="60" applyFont="1" applyFill="1" applyBorder="1" applyAlignment="1">
      <alignment horizontal="center" vertical="justify"/>
      <protection/>
    </xf>
    <xf numFmtId="0" fontId="4" fillId="0" borderId="28" xfId="60" applyFont="1" applyFill="1" applyBorder="1" applyAlignment="1">
      <alignment horizontal="center" vertical="justify"/>
      <protection/>
    </xf>
    <xf numFmtId="1" fontId="4" fillId="0" borderId="35" xfId="60" applyNumberFormat="1" applyFont="1" applyFill="1" applyBorder="1" applyAlignment="1">
      <alignment horizontal="center" vertical="center" wrapText="1"/>
      <protection/>
    </xf>
    <xf numFmtId="1" fontId="4" fillId="0" borderId="38" xfId="60" applyNumberFormat="1" applyFont="1" applyFill="1" applyBorder="1" applyAlignment="1">
      <alignment horizontal="center" vertical="center"/>
      <protection/>
    </xf>
    <xf numFmtId="0" fontId="36" fillId="0" borderId="0" xfId="60" applyFont="1" applyFill="1" applyBorder="1" applyAlignment="1">
      <alignment horizontal="left" wrapText="1"/>
      <protection/>
    </xf>
    <xf numFmtId="0" fontId="37" fillId="0" borderId="36" xfId="60" applyFont="1" applyFill="1" applyBorder="1" applyAlignment="1">
      <alignment horizontal="left" vertical="center" wrapText="1"/>
      <protection/>
    </xf>
    <xf numFmtId="0" fontId="36" fillId="0" borderId="0" xfId="60" applyFont="1" applyFill="1" applyBorder="1" applyAlignment="1">
      <alignment horizontal="left" vertical="center" wrapText="1"/>
      <protection/>
    </xf>
    <xf numFmtId="0" fontId="36" fillId="0" borderId="37" xfId="60" applyFont="1" applyFill="1" applyBorder="1" applyAlignment="1">
      <alignment horizontal="left" vertical="center" wrapText="1"/>
      <protection/>
    </xf>
    <xf numFmtId="0" fontId="4" fillId="0" borderId="0" xfId="60" applyFont="1" applyFill="1" applyAlignment="1">
      <alignment horizontal="left" vertical="center" wrapText="1"/>
      <protection/>
    </xf>
    <xf numFmtId="0" fontId="7" fillId="0" borderId="0" xfId="60" applyFont="1" applyFill="1" applyAlignment="1">
      <alignment horizontal="left" vertical="center" wrapText="1"/>
      <protection/>
    </xf>
    <xf numFmtId="0" fontId="37" fillId="0" borderId="0" xfId="60" applyFont="1" applyFill="1" applyAlignment="1">
      <alignment horizontal="left" vertical="center" wrapText="1"/>
      <protection/>
    </xf>
    <xf numFmtId="0" fontId="36" fillId="0" borderId="0" xfId="60" applyFont="1" applyFill="1" applyAlignment="1">
      <alignment horizontal="left" vertical="center" wrapText="1"/>
      <protection/>
    </xf>
    <xf numFmtId="0" fontId="38" fillId="0" borderId="0" xfId="60" applyFont="1" applyFill="1" applyBorder="1" applyAlignment="1" quotePrefix="1">
      <alignment horizontal="left" vertical="center" wrapText="1"/>
      <protection/>
    </xf>
    <xf numFmtId="0" fontId="38" fillId="0" borderId="0" xfId="60" applyFont="1" applyFill="1" applyBorder="1" applyAlignment="1">
      <alignment horizontal="left" vertical="center" wrapText="1"/>
      <protection/>
    </xf>
    <xf numFmtId="0" fontId="39" fillId="0" borderId="0" xfId="0" applyFont="1" applyAlignment="1">
      <alignment vertical="center"/>
    </xf>
    <xf numFmtId="0" fontId="0" fillId="0" borderId="0" xfId="0" applyAlignment="1">
      <alignment/>
    </xf>
    <xf numFmtId="0" fontId="9" fillId="0" borderId="0" xfId="55" applyAlignment="1" applyProtection="1">
      <alignment vertical="center"/>
      <protection/>
    </xf>
    <xf numFmtId="0" fontId="46" fillId="0" borderId="0" xfId="0" applyFont="1" applyAlignment="1" quotePrefix="1">
      <alignment horizontal="center" vertical="center"/>
    </xf>
  </cellXfs>
  <cellStyles count="6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_5__2005____KAZASI_II_34_451" xfId="42"/>
    <cellStyle name="Binlik Ayracı_iş kazası sıklık hızı" xfId="43"/>
    <cellStyle name="Binlik Ayracı_İŞKAZASI  2 28-38 " xfId="44"/>
    <cellStyle name="Comma [0]_T - 37" xfId="45"/>
    <cellStyle name="Comma_T - 37" xfId="46"/>
    <cellStyle name="Currency [0]_T - 37" xfId="47"/>
    <cellStyle name="Currency_T - 37" xfId="48"/>
    <cellStyle name="Çıkış" xfId="49"/>
    <cellStyle name="Giriş" xfId="50"/>
    <cellStyle name="Hesaplama" xfId="51"/>
    <cellStyle name="İşaretli Hücre" xfId="52"/>
    <cellStyle name="İyi" xfId="53"/>
    <cellStyle name="Followed Hyperlink" xfId="54"/>
    <cellStyle name="Hyperlink" xfId="55"/>
    <cellStyle name="Kötü" xfId="56"/>
    <cellStyle name="Normal_2003 İÇİN EK TABLOLAR" xfId="57"/>
    <cellStyle name="Normal_2009 İŞKAZASI 16_45" xfId="58"/>
    <cellStyle name="Normal_5__2005____KAZASI_II_34_451" xfId="59"/>
    <cellStyle name="Normal_iş kazası sıklık hızı" xfId="60"/>
    <cellStyle name="Normal_İŞKAZASI  2 28-38 " xfId="61"/>
    <cellStyle name="Normal_İŞKAZASI-II 29-40" xfId="62"/>
    <cellStyle name="Normal_Sayfa2" xfId="63"/>
    <cellStyle name="Normal_T-44" xfId="64"/>
    <cellStyle name="Normal_TABLO44" xfId="65"/>
    <cellStyle name="Normal_yeni tablo" xfId="66"/>
    <cellStyle name="Not" xfId="67"/>
    <cellStyle name="Nötr" xfId="68"/>
    <cellStyle name="Currency" xfId="69"/>
    <cellStyle name="Currency [0]" xfId="70"/>
    <cellStyle name="Toplam" xfId="71"/>
    <cellStyle name="Uyarı Metni" xfId="72"/>
    <cellStyle name="Vurgu1" xfId="73"/>
    <cellStyle name="Vurgu2" xfId="74"/>
    <cellStyle name="Vurgu3" xfId="75"/>
    <cellStyle name="Vurgu4" xfId="76"/>
    <cellStyle name="Vurgu5" xfId="77"/>
    <cellStyle name="Vurgu6" xfId="78"/>
    <cellStyle name="Percen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900" b="1" i="0" u="none" baseline="0">
                <a:solidFill>
                  <a:srgbClr val="000000"/>
                </a:solidFill>
              </a:rPr>
              <a:t>İş Kazalarının Saatlere Göre Dağılımı, 2011</a:t>
            </a:r>
            <a:r>
              <a:rPr lang="en-US" cap="none" sz="850" b="1" i="0" u="none" baseline="0">
                <a:solidFill>
                  <a:srgbClr val="000000"/>
                </a:solidFill>
              </a:rPr>
              <a:t>
</a:t>
            </a:r>
            <a:r>
              <a:rPr lang="en-US" cap="none" sz="850" b="0" i="1" u="none" baseline="0">
                <a:solidFill>
                  <a:srgbClr val="000000"/>
                </a:solidFill>
              </a:rPr>
              <a:t>Distribution of the number of employment injuries by the hour time of the accident, 2011</a:t>
            </a:r>
          </a:p>
        </c:rich>
      </c:tx>
      <c:layout>
        <c:manualLayout>
          <c:xMode val="factor"/>
          <c:yMode val="factor"/>
          <c:x val="0.0395"/>
          <c:y val="-0.00325"/>
        </c:manualLayout>
      </c:layout>
      <c:spPr>
        <a:noFill/>
        <a:ln>
          <a:noFill/>
        </a:ln>
      </c:spPr>
    </c:title>
    <c:plotArea>
      <c:layout>
        <c:manualLayout>
          <c:xMode val="edge"/>
          <c:yMode val="edge"/>
          <c:x val="0.061"/>
          <c:y val="0.2355"/>
          <c:w val="0.92475"/>
          <c:h val="0.663"/>
        </c:manualLayout>
      </c:layout>
      <c:barChart>
        <c:barDir val="col"/>
        <c:grouping val="clustered"/>
        <c:varyColors val="0"/>
        <c:ser>
          <c:idx val="0"/>
          <c:order val="0"/>
          <c:tx>
            <c:strRef>
              <c:f>'TABLO-1.3.14-1.3.15'!$H$19:$J$19</c:f>
              <c:strCache>
                <c:ptCount val="1"/>
                <c:pt idx="0">
                  <c:v>2011</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FF0000"/>
                </a:solidFill>
              </a:ln>
            </c:spPr>
            <c:trendlineType val="movingAvg"/>
            <c:period val="2"/>
          </c:trendline>
          <c:cat>
            <c:strRef>
              <c:f>'TABLO-1.3.14-1.3.15'!$A$22:$A$46</c:f>
              <c:strCache/>
            </c:strRef>
          </c:cat>
          <c:val>
            <c:numRef>
              <c:f>'TABLO-1.3.14-1.3.15'!$J$22:$J$46</c:f>
              <c:numCache/>
            </c:numRef>
          </c:val>
        </c:ser>
        <c:axId val="6175011"/>
        <c:axId val="55575100"/>
      </c:barChart>
      <c:catAx>
        <c:axId val="6175011"/>
        <c:scaling>
          <c:orientation val="minMax"/>
        </c:scaling>
        <c:axPos val="b"/>
        <c:title>
          <c:tx>
            <c:rich>
              <a:bodyPr vert="horz" rot="0" anchor="ctr"/>
              <a:lstStyle/>
              <a:p>
                <a:pPr algn="ctr">
                  <a:defRPr/>
                </a:pPr>
                <a:r>
                  <a:rPr lang="en-US" cap="none" sz="800" b="1" i="0" u="none" baseline="0">
                    <a:solidFill>
                      <a:srgbClr val="000000"/>
                    </a:solidFill>
                  </a:rPr>
                  <a:t>Saat Kodları </a:t>
                </a:r>
                <a:r>
                  <a:rPr lang="en-US" cap="none" sz="800" b="0" i="0" u="none" baseline="0">
                    <a:solidFill>
                      <a:srgbClr val="000000"/>
                    </a:solidFill>
                  </a:rPr>
                  <a:t>Time Codes</a:t>
                </a:r>
              </a:p>
            </c:rich>
          </c:tx>
          <c:layout>
            <c:manualLayout>
              <c:xMode val="factor"/>
              <c:yMode val="factor"/>
              <c:x val="-0.0337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575100"/>
        <c:crosses val="autoZero"/>
        <c:auto val="1"/>
        <c:lblOffset val="100"/>
        <c:tickLblSkip val="1"/>
        <c:noMultiLvlLbl val="0"/>
      </c:catAx>
      <c:valAx>
        <c:axId val="55575100"/>
        <c:scaling>
          <c:orientation val="minMax"/>
        </c:scaling>
        <c:axPos val="l"/>
        <c:title>
          <c:tx>
            <c:rich>
              <a:bodyPr vert="horz" rot="-5400000" anchor="ctr"/>
              <a:lstStyle/>
              <a:p>
                <a:pPr algn="ctr">
                  <a:defRPr/>
                </a:pPr>
                <a:r>
                  <a:rPr lang="en-US" cap="none" sz="800" b="1" i="0" u="none" baseline="0">
                    <a:solidFill>
                      <a:srgbClr val="000000"/>
                    </a:solidFill>
                  </a:rPr>
                  <a:t>İş Kazası Vaka Sayısı</a:t>
                </a:r>
                <a:r>
                  <a:rPr lang="en-US" cap="none" sz="800" b="0" i="0" u="none" baseline="0">
                    <a:solidFill>
                      <a:srgbClr val="000000"/>
                    </a:solidFill>
                  </a:rPr>
                  <a:t> 
</a:t>
                </a:r>
                <a:r>
                  <a:rPr lang="en-US" cap="none" sz="800" b="0" i="0" u="none" baseline="0">
                    <a:solidFill>
                      <a:srgbClr val="000000"/>
                    </a:solidFill>
                  </a:rPr>
                  <a:t>Work Injury Number</a:t>
                </a:r>
                <a:r>
                  <a:rPr lang="en-US" cap="none" sz="800" b="1" i="0" u="none" baseline="0">
                    <a:solidFill>
                      <a:srgbClr val="000000"/>
                    </a:solidFill>
                  </a:rPr>
                  <a:t> </a:t>
                </a:r>
              </a:p>
            </c:rich>
          </c:tx>
          <c:layout>
            <c:manualLayout>
              <c:xMode val="factor"/>
              <c:yMode val="factor"/>
              <c:x val="-0.0167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75011"/>
        <c:crossesAt val="1"/>
        <c:crossBetween val="between"/>
        <c:dispUnits/>
      </c:valAx>
      <c:spPr>
        <a:noFill/>
        <a:ln w="12700">
          <a:solidFill>
            <a:srgbClr val="808080"/>
          </a:solidFill>
        </a:ln>
      </c:spPr>
    </c:plotArea>
    <c:plotVisOnly val="1"/>
    <c:dispBlanksAs val="gap"/>
    <c:showDLblsOverMax val="0"/>
  </c:chart>
  <c:spPr>
    <a:gradFill rotWithShape="1">
      <a:gsLst>
        <a:gs pos="0">
          <a:srgbClr val="5E9EFF"/>
        </a:gs>
        <a:gs pos="39999">
          <a:srgbClr val="85C2FF"/>
        </a:gs>
        <a:gs pos="70000">
          <a:srgbClr val="C4D6EB"/>
        </a:gs>
        <a:gs pos="100000">
          <a:srgbClr val="FFEBFA"/>
        </a:gs>
      </a:gsLst>
      <a:lin ang="2700000" scaled="1"/>
    </a:gradFill>
    <a:ln w="3175">
      <a:solidFill>
        <a:srgbClr val="000000"/>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00"/>
                </a:solidFill>
                <a:latin typeface="Arial"/>
                <a:ea typeface="Arial"/>
                <a:cs typeface="Arial"/>
              </a:rPr>
              <a:t>İş Kazalarının Meydana Geldiği İş Saatlerine Göre Dağılımı, 2009-2011
</a:t>
            </a:r>
            <a:r>
              <a:rPr lang="en-US" cap="none" sz="800" b="0" i="1" u="none" baseline="0">
                <a:solidFill>
                  <a:srgbClr val="000000"/>
                </a:solidFill>
                <a:latin typeface="Arial"/>
                <a:ea typeface="Arial"/>
                <a:cs typeface="Arial"/>
              </a:rPr>
              <a:t>Distributionof employment injuries by the working-hours at which the injury occurred, 2009-2011</a:t>
            </a:r>
          </a:p>
        </c:rich>
      </c:tx>
      <c:layout>
        <c:manualLayout>
          <c:xMode val="factor"/>
          <c:yMode val="factor"/>
          <c:x val="0.05575"/>
          <c:y val="-0.01975"/>
        </c:manualLayout>
      </c:layout>
      <c:spPr>
        <a:noFill/>
        <a:ln>
          <a:noFill/>
        </a:ln>
      </c:spPr>
    </c:title>
    <c:plotArea>
      <c:layout>
        <c:manualLayout>
          <c:xMode val="edge"/>
          <c:yMode val="edge"/>
          <c:x val="0.05975"/>
          <c:y val="0.104"/>
          <c:w val="0.93375"/>
          <c:h val="0.755"/>
        </c:manualLayout>
      </c:layout>
      <c:barChart>
        <c:barDir val="col"/>
        <c:grouping val="clustered"/>
        <c:varyColors val="0"/>
        <c:ser>
          <c:idx val="0"/>
          <c:order val="0"/>
          <c:tx>
            <c:strRef>
              <c:f>TABLO30GRAF!$B$8</c:f>
              <c:strCache>
                <c:ptCount val="1"/>
                <c:pt idx="0">
                  <c:v>1.SAAT - 1st Hour</c:v>
                </c:pt>
              </c:strCache>
            </c:strRef>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TABLO30GRAF!$C$8:$E$8</c:f>
              <c:numCache>
                <c:ptCount val="3"/>
                <c:pt idx="0">
                  <c:v>9143</c:v>
                </c:pt>
                <c:pt idx="1">
                  <c:v>7744</c:v>
                </c:pt>
                <c:pt idx="2">
                  <c:v>8860</c:v>
                </c:pt>
              </c:numCache>
            </c:numRef>
          </c:val>
        </c:ser>
        <c:ser>
          <c:idx val="1"/>
          <c:order val="1"/>
          <c:tx>
            <c:strRef>
              <c:f>TABLO30GRAF!$B$9</c:f>
              <c:strCache>
                <c:ptCount val="1"/>
                <c:pt idx="0">
                  <c:v>2.SAAT - 2 nd Hours</c:v>
                </c:pt>
              </c:strCache>
            </c:strRef>
          </c:tx>
          <c:spPr>
            <a:solidFill>
              <a:srgbClr val="B9CD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TABLO30GRAF!$C$9:$E$9</c:f>
              <c:numCache>
                <c:ptCount val="3"/>
                <c:pt idx="0">
                  <c:v>8973</c:v>
                </c:pt>
                <c:pt idx="1">
                  <c:v>8918</c:v>
                </c:pt>
                <c:pt idx="2">
                  <c:v>10263</c:v>
                </c:pt>
              </c:numCache>
            </c:numRef>
          </c:val>
        </c:ser>
        <c:ser>
          <c:idx val="2"/>
          <c:order val="2"/>
          <c:tx>
            <c:strRef>
              <c:f>TABLO30GRAF!$B$10</c:f>
              <c:strCache>
                <c:ptCount val="1"/>
                <c:pt idx="0">
                  <c:v>3.SAAT - 3 th Hours</c:v>
                </c:pt>
              </c:strCache>
            </c:strRef>
          </c:tx>
          <c:spPr>
            <a:solidFill>
              <a:srgbClr val="E6B9B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TABLO30GRAF!$C$10:$E$10</c:f>
              <c:numCache>
                <c:ptCount val="3"/>
                <c:pt idx="0">
                  <c:v>8450</c:v>
                </c:pt>
                <c:pt idx="1">
                  <c:v>8688</c:v>
                </c:pt>
                <c:pt idx="2">
                  <c:v>10492</c:v>
                </c:pt>
              </c:numCache>
            </c:numRef>
          </c:val>
        </c:ser>
        <c:ser>
          <c:idx val="3"/>
          <c:order val="3"/>
          <c:tx>
            <c:strRef>
              <c:f>TABLO30GRAF!$B$11</c:f>
              <c:strCache>
                <c:ptCount val="1"/>
                <c:pt idx="0">
                  <c:v>4.SAAT -4 th  Hours</c:v>
                </c:pt>
              </c:strCache>
            </c:strRef>
          </c:tx>
          <c:spPr>
            <a:solidFill>
              <a:srgbClr val="D7E4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TABLO30GRAF!$C$11:$E$11</c:f>
              <c:numCache>
                <c:ptCount val="3"/>
                <c:pt idx="0">
                  <c:v>8301</c:v>
                </c:pt>
                <c:pt idx="1">
                  <c:v>8137</c:v>
                </c:pt>
                <c:pt idx="2">
                  <c:v>9347</c:v>
                </c:pt>
              </c:numCache>
            </c:numRef>
          </c:val>
        </c:ser>
        <c:ser>
          <c:idx val="4"/>
          <c:order val="4"/>
          <c:tx>
            <c:strRef>
              <c:f>TABLO30GRAF!$B$12</c:f>
              <c:strCache>
                <c:ptCount val="1"/>
                <c:pt idx="0">
                  <c:v>5.SAAT -5 th  Hours</c:v>
                </c:pt>
              </c:strCache>
            </c:strRef>
          </c:tx>
          <c:spPr>
            <a:solidFill>
              <a:srgbClr val="CCC1D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TABLO30GRAF!$C$12:$E$12</c:f>
              <c:numCache>
                <c:ptCount val="3"/>
                <c:pt idx="0">
                  <c:v>7112</c:v>
                </c:pt>
                <c:pt idx="1">
                  <c:v>7650</c:v>
                </c:pt>
                <c:pt idx="2">
                  <c:v>6867</c:v>
                </c:pt>
              </c:numCache>
            </c:numRef>
          </c:val>
        </c:ser>
        <c:ser>
          <c:idx val="5"/>
          <c:order val="5"/>
          <c:tx>
            <c:strRef>
              <c:f>TABLO30GRAF!$B$13</c:f>
              <c:strCache>
                <c:ptCount val="1"/>
                <c:pt idx="0">
                  <c:v>6.SAAT - 6 th  Hours</c:v>
                </c:pt>
              </c:strCache>
            </c:strRef>
          </c:tx>
          <c:spPr>
            <a:solidFill>
              <a:srgbClr val="B7DE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TABLO30GRAF!$C$13:$E$13</c:f>
              <c:numCache>
                <c:ptCount val="3"/>
                <c:pt idx="0">
                  <c:v>5531</c:v>
                </c:pt>
                <c:pt idx="1">
                  <c:v>5864</c:v>
                </c:pt>
                <c:pt idx="2">
                  <c:v>6284</c:v>
                </c:pt>
              </c:numCache>
            </c:numRef>
          </c:val>
        </c:ser>
        <c:ser>
          <c:idx val="6"/>
          <c:order val="6"/>
          <c:tx>
            <c:strRef>
              <c:f>TABLO30GRAF!$B$14</c:f>
              <c:strCache>
                <c:ptCount val="1"/>
                <c:pt idx="0">
                  <c:v>7.SAAT - 7 th  Hours</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TABLO30GRAF!$C$14:$E$14</c:f>
              <c:numCache>
                <c:ptCount val="3"/>
                <c:pt idx="0">
                  <c:v>7430</c:v>
                </c:pt>
                <c:pt idx="1">
                  <c:v>7311</c:v>
                </c:pt>
                <c:pt idx="2">
                  <c:v>8233</c:v>
                </c:pt>
              </c:numCache>
            </c:numRef>
          </c:val>
        </c:ser>
        <c:ser>
          <c:idx val="7"/>
          <c:order val="7"/>
          <c:tx>
            <c:strRef>
              <c:f>TABLO30GRAF!$B$15</c:f>
              <c:strCache>
                <c:ptCount val="1"/>
                <c:pt idx="0">
                  <c:v>8.SAAT - 8 th Hours</c:v>
                </c:pt>
              </c:strCache>
            </c:strRef>
          </c:tx>
          <c:spPr>
            <a:solidFill>
              <a:srgbClr val="C4BD9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TABLO30GRAF!$C$15:$E$15</c:f>
              <c:numCache>
                <c:ptCount val="3"/>
                <c:pt idx="0">
                  <c:v>9368</c:v>
                </c:pt>
                <c:pt idx="1">
                  <c:v>8588</c:v>
                </c:pt>
                <c:pt idx="2">
                  <c:v>8878</c:v>
                </c:pt>
              </c:numCache>
            </c:numRef>
          </c:val>
        </c:ser>
        <c:ser>
          <c:idx val="8"/>
          <c:order val="8"/>
          <c:tx>
            <c:strRef>
              <c:f>TABLO30GRAF!$B$16</c:f>
              <c:strCache>
                <c:ptCount val="1"/>
                <c:pt idx="0">
                  <c:v>9.SAAT+ - 9 th hours and Over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TABLO30GRAF!$C$16:$E$16</c:f>
              <c:numCache>
                <c:ptCount val="3"/>
                <c:pt idx="0">
                  <c:v>0</c:v>
                </c:pt>
                <c:pt idx="1">
                  <c:v>0</c:v>
                </c:pt>
                <c:pt idx="2">
                  <c:v>0</c:v>
                </c:pt>
              </c:numCache>
            </c:numRef>
          </c:val>
        </c:ser>
        <c:ser>
          <c:idx val="9"/>
          <c:order val="9"/>
          <c:tx>
            <c:strRef>
              <c:f>TABLO30GRAF!$B$17</c:f>
              <c:strCache>
                <c:ptCount val="1"/>
                <c:pt idx="0">
                  <c:v>Bilinmeyen-Unknown</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ptCount val="3"/>
                <c:lvl>
                  <c:pt idx="0">
                    <c:v>2009</c:v>
                  </c:pt>
                  <c:pt idx="1">
                    <c:v>2010</c:v>
                  </c:pt>
                  <c:pt idx="2">
                    <c:v>2011</c:v>
                  </c:pt>
                </c:lvl>
              </c:multiLvlStrCache>
            </c:multiLvlStrRef>
          </c:cat>
          <c:val>
            <c:numRef>
              <c:f>TABLO30GRAF!$C$17:$E$17</c:f>
              <c:numCache>
                <c:ptCount val="3"/>
                <c:pt idx="0">
                  <c:v>8</c:v>
                </c:pt>
                <c:pt idx="1">
                  <c:v>3</c:v>
                </c:pt>
                <c:pt idx="2">
                  <c:v>3</c:v>
                </c:pt>
              </c:numCache>
            </c:numRef>
          </c:val>
        </c:ser>
        <c:axId val="30413853"/>
        <c:axId val="5289222"/>
      </c:barChart>
      <c:catAx>
        <c:axId val="30413853"/>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YILLAR- </a:t>
                </a:r>
                <a:r>
                  <a:rPr lang="en-US" cap="none" sz="825" b="0" i="0" u="none" baseline="0">
                    <a:solidFill>
                      <a:srgbClr val="000000"/>
                    </a:solidFill>
                    <a:latin typeface="Arial"/>
                    <a:ea typeface="Arial"/>
                    <a:cs typeface="Arial"/>
                  </a:rPr>
                  <a:t>Years</a:t>
                </a:r>
              </a:p>
            </c:rich>
          </c:tx>
          <c:layout>
            <c:manualLayout>
              <c:xMode val="factor"/>
              <c:yMode val="factor"/>
              <c:x val="-0.01175"/>
              <c:y val="0.0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5289222"/>
        <c:crosses val="autoZero"/>
        <c:auto val="1"/>
        <c:lblOffset val="100"/>
        <c:tickLblSkip val="1"/>
        <c:noMultiLvlLbl val="0"/>
      </c:catAx>
      <c:valAx>
        <c:axId val="528922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İŞ KAZASI SAYISI (Kişi)-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N'of  Employment Injuries (Person)</a:t>
                </a:r>
              </a:p>
            </c:rich>
          </c:tx>
          <c:layout>
            <c:manualLayout>
              <c:xMode val="factor"/>
              <c:yMode val="factor"/>
              <c:x val="-0.018"/>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0413853"/>
        <c:crossesAt val="1"/>
        <c:crossBetween val="between"/>
        <c:dispUnits/>
      </c:valAx>
      <c:spPr>
        <a:noFill/>
        <a:ln w="3175">
          <a:solidFill>
            <a:srgbClr val="000000"/>
          </a:solidFill>
        </a:ln>
      </c:spPr>
    </c:plotArea>
    <c:legend>
      <c:legendPos val="r"/>
      <c:layout>
        <c:manualLayout>
          <c:xMode val="edge"/>
          <c:yMode val="edge"/>
          <c:x val="0.01025"/>
          <c:y val="0.87425"/>
          <c:w val="0.9865"/>
          <c:h val="0.12575"/>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gradFill rotWithShape="1">
      <a:gsLst>
        <a:gs pos="0">
          <a:srgbClr val="5E9EFF"/>
        </a:gs>
        <a:gs pos="39999">
          <a:srgbClr val="85C2FF"/>
        </a:gs>
        <a:gs pos="70000">
          <a:srgbClr val="C4D6EB"/>
        </a:gs>
        <a:gs pos="100000">
          <a:srgbClr val="FFEBFA"/>
        </a:gs>
      </a:gsLst>
      <a:lin ang="2700000" scaled="1"/>
    </a:gradFill>
    <a:ln w="3175">
      <a:solidFill>
        <a:srgbClr val="000000"/>
      </a:solidFill>
    </a:ln>
    <a:effectLst>
      <a:outerShdw dist="35921" dir="2700000" algn="br">
        <a:prstClr val="black"/>
      </a:outerShdw>
    </a:effectLst>
  </c:spPr>
  <c:txPr>
    <a:bodyPr vert="horz" rot="0"/>
    <a:lstStyle/>
    <a:p>
      <a:pPr>
        <a:defRPr lang="en-US" cap="none" sz="16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İŞ KAZALARININ MEYDANA GELDİĞİ İŞ SAATLERİNE GÖRE DAĞILIMI (SON 3 YIL)
</a:t>
            </a:r>
            <a:r>
              <a:rPr lang="en-US" cap="none" sz="800" b="0" i="0" u="none" baseline="0">
                <a:solidFill>
                  <a:srgbClr val="000000"/>
                </a:solidFill>
                <a:latin typeface="Arial"/>
                <a:ea typeface="Arial"/>
                <a:cs typeface="Arial"/>
              </a:rPr>
              <a:t>The distribution of the number of employment injuries by the working-hours at which the injury occurred (latest 3 years)</a:t>
            </a:r>
          </a:p>
        </c:rich>
      </c:tx>
      <c:layout>
        <c:manualLayout>
          <c:xMode val="factor"/>
          <c:yMode val="factor"/>
          <c:x val="0"/>
          <c:y val="-0.0195"/>
        </c:manualLayout>
      </c:layout>
      <c:spPr>
        <a:noFill/>
        <a:ln>
          <a:noFill/>
        </a:ln>
      </c:spPr>
    </c:title>
    <c:plotArea>
      <c:layout>
        <c:manualLayout>
          <c:xMode val="edge"/>
          <c:yMode val="edge"/>
          <c:x val="0.07275"/>
          <c:y val="0.12675"/>
          <c:w val="0.8985"/>
          <c:h val="0.729"/>
        </c:manualLayout>
      </c:layout>
      <c:barChart>
        <c:barDir val="col"/>
        <c:grouping val="clustered"/>
        <c:varyColors val="0"/>
        <c:ser>
          <c:idx val="0"/>
          <c:order val="0"/>
          <c:tx>
            <c:strRef>
              <c:f>TABLO30GRAF!$B$8</c:f>
              <c:strCache>
                <c:ptCount val="1"/>
                <c:pt idx="0">
                  <c:v>1.SAAT - 1st Hour</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TABLO30GRAF!$C$8:$E$8</c:f>
              <c:numCache/>
            </c:numRef>
          </c:val>
        </c:ser>
        <c:ser>
          <c:idx val="1"/>
          <c:order val="1"/>
          <c:tx>
            <c:strRef>
              <c:f>TABLO30GRAF!$B$9</c:f>
              <c:strCache>
                <c:ptCount val="1"/>
                <c:pt idx="0">
                  <c:v>2.SAAT - 2 nd Hours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TABLO30GRAF!$C$9:$E$9</c:f>
              <c:numCache/>
            </c:numRef>
          </c:val>
        </c:ser>
        <c:ser>
          <c:idx val="2"/>
          <c:order val="2"/>
          <c:tx>
            <c:strRef>
              <c:f>TABLO30GRAF!$B$10</c:f>
              <c:strCache>
                <c:ptCount val="1"/>
                <c:pt idx="0">
                  <c:v>3.SAAT - 3 th Hours</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TABLO30GRAF!$C$10:$E$10</c:f>
              <c:numCache/>
            </c:numRef>
          </c:val>
        </c:ser>
        <c:ser>
          <c:idx val="3"/>
          <c:order val="3"/>
          <c:tx>
            <c:strRef>
              <c:f>TABLO30GRAF!$B$11</c:f>
              <c:strCache>
                <c:ptCount val="1"/>
                <c:pt idx="0">
                  <c:v>4.SAAT -4 th  Hours</c:v>
                </c:pt>
              </c:strCache>
            </c:strRef>
          </c:tx>
          <c:spPr>
            <a:solidFill>
              <a:srgbClr val="A0E0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TABLO30GRAF!$C$11:$E$11</c:f>
              <c:numCache/>
            </c:numRef>
          </c:val>
        </c:ser>
        <c:ser>
          <c:idx val="4"/>
          <c:order val="4"/>
          <c:tx>
            <c:strRef>
              <c:f>TABLO30GRAF!$B$12</c:f>
              <c:strCache>
                <c:ptCount val="1"/>
                <c:pt idx="0">
                  <c:v>5.SAAT -5 th  Hours</c:v>
                </c:pt>
              </c:strCache>
            </c:strRef>
          </c:tx>
          <c:spPr>
            <a:solidFill>
              <a:srgbClr val="6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TABLO30GRAF!$C$12:$E$12</c:f>
              <c:numCache/>
            </c:numRef>
          </c:val>
        </c:ser>
        <c:ser>
          <c:idx val="5"/>
          <c:order val="5"/>
          <c:tx>
            <c:strRef>
              <c:f>TABLO30GRAF!$B$13</c:f>
              <c:strCache>
                <c:ptCount val="1"/>
                <c:pt idx="0">
                  <c:v>6.SAAT - 6 th  Hours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TABLO30GRAF!$C$13:$E$13</c:f>
              <c:numCache/>
            </c:numRef>
          </c:val>
        </c:ser>
        <c:ser>
          <c:idx val="6"/>
          <c:order val="6"/>
          <c:tx>
            <c:strRef>
              <c:f>TABLO30GRAF!$B$14</c:f>
              <c:strCache>
                <c:ptCount val="1"/>
                <c:pt idx="0">
                  <c:v>7.SAAT - 7 th  Hours</c:v>
                </c:pt>
              </c:strCache>
            </c:strRef>
          </c:tx>
          <c:spPr>
            <a:solidFill>
              <a:srgbClr val="008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TABLO30GRAF!$C$14:$E$14</c:f>
              <c:numCache/>
            </c:numRef>
          </c:val>
        </c:ser>
        <c:ser>
          <c:idx val="7"/>
          <c:order val="7"/>
          <c:tx>
            <c:strRef>
              <c:f>TABLO30GRAF!$B$15</c:f>
              <c:strCache>
                <c:ptCount val="1"/>
                <c:pt idx="0">
                  <c:v>8.SAAT - 8 th Hours</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TABLO30GRAF!$C$15:$E$15</c:f>
              <c:numCache/>
            </c:numRef>
          </c:val>
        </c:ser>
        <c:ser>
          <c:idx val="8"/>
          <c:order val="8"/>
          <c:tx>
            <c:strRef>
              <c:f>TABLO30GRAF!$B$16</c:f>
              <c:strCache>
                <c:ptCount val="1"/>
                <c:pt idx="0">
                  <c:v>9.SAAT+ - 9 th hours and Over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TABLO30GRAF!$C$16:$E$16</c:f>
              <c:numCache/>
            </c:numRef>
          </c:val>
        </c:ser>
        <c:ser>
          <c:idx val="9"/>
          <c:order val="9"/>
          <c:tx>
            <c:strRef>
              <c:f>TABLO30GRAF!$B$17</c:f>
              <c:strCache>
                <c:ptCount val="1"/>
                <c:pt idx="0">
                  <c:v>Bilinmeyen-Unknown</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TABLO30GRAF!$C$6:$E$7</c:f>
              <c:multiLvlStrCache/>
            </c:multiLvlStrRef>
          </c:cat>
          <c:val>
            <c:numRef>
              <c:f>TABLO30GRAF!$C$17:$E$17</c:f>
              <c:numCache/>
            </c:numRef>
          </c:val>
        </c:ser>
        <c:axId val="47602999"/>
        <c:axId val="25773808"/>
      </c:barChart>
      <c:catAx>
        <c:axId val="47602999"/>
        <c:scaling>
          <c:orientation val="minMax"/>
        </c:scaling>
        <c:axPos val="b"/>
        <c:title>
          <c:tx>
            <c:rich>
              <a:bodyPr vert="horz" rot="0" anchor="ctr"/>
              <a:lstStyle/>
              <a:p>
                <a:pPr algn="ctr">
                  <a:defRPr/>
                </a:pPr>
                <a:r>
                  <a:rPr lang="en-US" cap="none" sz="550" b="1" i="0" u="none" baseline="0">
                    <a:solidFill>
                      <a:srgbClr val="000000"/>
                    </a:solidFill>
                    <a:latin typeface="Arial"/>
                    <a:ea typeface="Arial"/>
                    <a:cs typeface="Arial"/>
                  </a:rPr>
                  <a:t>YILLAR</a:t>
                </a:r>
              </a:p>
            </c:rich>
          </c:tx>
          <c:layout>
            <c:manualLayout>
              <c:xMode val="factor"/>
              <c:yMode val="factor"/>
              <c:x val="-0.018"/>
              <c:y val="0.00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73808"/>
        <c:crosses val="autoZero"/>
        <c:auto val="1"/>
        <c:lblOffset val="100"/>
        <c:tickLblSkip val="1"/>
        <c:noMultiLvlLbl val="0"/>
      </c:catAx>
      <c:valAx>
        <c:axId val="25773808"/>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İŞ KAZASI SAYISI</a:t>
                </a:r>
              </a:p>
            </c:rich>
          </c:tx>
          <c:layout>
            <c:manualLayout>
              <c:xMode val="factor"/>
              <c:yMode val="factor"/>
              <c:x val="-0.044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02999"/>
        <c:crossesAt val="1"/>
        <c:crossBetween val="between"/>
        <c:dispUnits/>
      </c:valAx>
      <c:spPr>
        <a:solidFill>
          <a:srgbClr val="FFFFFF"/>
        </a:solidFill>
        <a:ln w="3175">
          <a:solidFill>
            <a:srgbClr val="000000"/>
          </a:solidFill>
        </a:ln>
      </c:spPr>
    </c:plotArea>
    <c:legend>
      <c:legendPos val="r"/>
      <c:layout>
        <c:manualLayout>
          <c:xMode val="edge"/>
          <c:yMode val="edge"/>
          <c:x val="0.074"/>
          <c:y val="0.86225"/>
          <c:w val="0.8475"/>
          <c:h val="0.1262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l">
              <a:defRPr/>
            </a:pPr>
            <a:r>
              <a:rPr lang="en-US" cap="none" sz="975"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İş Kazası  Veya Meslek Hastalığı Sonucu Ölümlerin Yaş Gruplarına Göre Dağılımı, 2011</a:t>
            </a:r>
            <a:r>
              <a:rPr lang="en-US" cap="none" sz="875" b="1" i="0" u="none" baseline="0">
                <a:solidFill>
                  <a:srgbClr val="000000"/>
                </a:solidFill>
                <a:latin typeface="Arial"/>
                <a:ea typeface="Arial"/>
                <a:cs typeface="Arial"/>
              </a:rPr>
              <a:t>
</a:t>
            </a:r>
            <a:r>
              <a:rPr lang="en-US" cap="none" sz="875" b="0" i="0" u="none" baseline="0">
                <a:solidFill>
                  <a:srgbClr val="000000"/>
                </a:solidFill>
                <a:latin typeface="Arial"/>
                <a:ea typeface="Arial"/>
                <a:cs typeface="Arial"/>
              </a:rPr>
              <a:t>            </a:t>
            </a:r>
            <a:r>
              <a:rPr lang="en-US" cap="none" sz="875" b="0" i="1" u="none" baseline="0">
                <a:solidFill>
                  <a:srgbClr val="000000"/>
                </a:solidFill>
                <a:latin typeface="Arial"/>
                <a:ea typeface="Arial"/>
                <a:cs typeface="Arial"/>
              </a:rPr>
              <a:t>Distribution of deaths resulted from employment injuries or occupational diseases, by age groups, 2011</a:t>
            </a:r>
          </a:p>
        </c:rich>
      </c:tx>
      <c:layout>
        <c:manualLayout>
          <c:xMode val="factor"/>
          <c:yMode val="factor"/>
          <c:x val="0.03575"/>
          <c:y val="0.0335"/>
        </c:manualLayout>
      </c:layout>
      <c:spPr>
        <a:noFill/>
        <a:ln>
          <a:noFill/>
        </a:ln>
      </c:spPr>
    </c:title>
    <c:plotArea>
      <c:layout>
        <c:manualLayout>
          <c:xMode val="edge"/>
          <c:yMode val="edge"/>
          <c:x val="0.04325"/>
          <c:y val="0.1165"/>
          <c:w val="0.933"/>
          <c:h val="0.823"/>
        </c:manualLayout>
      </c:layout>
      <c:barChart>
        <c:barDir val="col"/>
        <c:grouping val="clustered"/>
        <c:varyColors val="0"/>
        <c:ser>
          <c:idx val="1"/>
          <c:order val="0"/>
          <c:tx>
            <c:strRef>
              <c:f>'GRAFİK-1.3.22'!$B$12</c:f>
              <c:strCache>
                <c:ptCount val="1"/>
                <c:pt idx="0">
                  <c:v>2011</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FFFF"/>
              </a:solidFill>
              <a:ln w="12700">
                <a:solidFill>
                  <a:srgbClr val="000000"/>
                </a:solidFill>
              </a:ln>
            </c:spPr>
          </c:dPt>
          <c:dPt>
            <c:idx val="2"/>
            <c:invertIfNegative val="0"/>
            <c:spPr>
              <a:solidFill>
                <a:srgbClr val="FFFFFF"/>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Ref>
              <c:f>'GRAFİK-1.3.22'!$A$13:$A$24</c:f>
              <c:strCache/>
            </c:strRef>
          </c:cat>
          <c:val>
            <c:numRef>
              <c:f>'GRAFİK-1.3.22'!$B$13:$B$24</c:f>
              <c:numCache/>
            </c:numRef>
          </c:val>
        </c:ser>
        <c:axId val="30637681"/>
        <c:axId val="7303674"/>
      </c:barChart>
      <c:catAx>
        <c:axId val="30637681"/>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YAŞ GRUPLARI- </a:t>
                </a:r>
                <a:r>
                  <a:rPr lang="en-US" cap="none" sz="825" b="0" i="0" u="none" baseline="0">
                    <a:solidFill>
                      <a:srgbClr val="000000"/>
                    </a:solidFill>
                    <a:latin typeface="Arial"/>
                    <a:ea typeface="Arial"/>
                    <a:cs typeface="Arial"/>
                  </a:rPr>
                  <a:t>Age Groups</a:t>
                </a:r>
              </a:p>
            </c:rich>
          </c:tx>
          <c:layout>
            <c:manualLayout>
              <c:xMode val="factor"/>
              <c:yMode val="factor"/>
              <c:x val="-0.011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303674"/>
        <c:crosses val="autoZero"/>
        <c:auto val="1"/>
        <c:lblOffset val="100"/>
        <c:tickLblSkip val="1"/>
        <c:noMultiLvlLbl val="0"/>
      </c:catAx>
      <c:valAx>
        <c:axId val="730367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ÖLEN KİŞİ SAYISI- </a:t>
                </a:r>
                <a:r>
                  <a:rPr lang="en-US" cap="none" sz="800" b="0" i="0" u="none" baseline="0">
                    <a:solidFill>
                      <a:srgbClr val="000000"/>
                    </a:solidFill>
                    <a:latin typeface="Arial"/>
                    <a:ea typeface="Arial"/>
                    <a:cs typeface="Arial"/>
                  </a:rPr>
                  <a:t>N'of persons died</a:t>
                </a:r>
              </a:p>
            </c:rich>
          </c:tx>
          <c:layout>
            <c:manualLayout>
              <c:xMode val="factor"/>
              <c:yMode val="factor"/>
              <c:x val="-0.015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637681"/>
        <c:crossesAt val="1"/>
        <c:crossBetween val="between"/>
        <c:dispUnits/>
      </c:valAx>
      <c:spPr>
        <a:noFill/>
        <a:ln w="12700">
          <a:solidFill>
            <a:srgbClr val="E3E3E3"/>
          </a:solidFill>
        </a:ln>
      </c:spPr>
    </c:plotArea>
    <c:plotVisOnly val="1"/>
    <c:dispBlanksAs val="gap"/>
    <c:showDLblsOverMax val="0"/>
  </c:chart>
  <c:spPr>
    <a:gradFill rotWithShape="1">
      <a:gsLst>
        <a:gs pos="0">
          <a:srgbClr val="5E9EFF"/>
        </a:gs>
        <a:gs pos="39999">
          <a:srgbClr val="85C2FF"/>
        </a:gs>
        <a:gs pos="70000">
          <a:srgbClr val="C4D6EB"/>
        </a:gs>
        <a:gs pos="100000">
          <a:srgbClr val="FFEBFA"/>
        </a:gs>
      </a:gsLst>
      <a:lin ang="2700000" scaled="1"/>
    </a:gradFill>
    <a:ln w="12700">
      <a:solidFill>
        <a:srgbClr val="000000"/>
      </a:solidFill>
    </a:ln>
    <a:effectLst>
      <a:outerShdw dist="35921" dir="2700000" algn="br">
        <a:prstClr val="black"/>
      </a:outerShdw>
    </a:effectLst>
  </c:spPr>
  <c:txPr>
    <a:bodyPr vert="horz" rot="0"/>
    <a:lstStyle/>
    <a:p>
      <a:pPr>
        <a:defRPr lang="en-US" cap="none" sz="24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00"/>
                </a:solidFill>
              </a:rPr>
              <a:t>İKMH Sigortasından Sürekli İşgöremezlik Geliri Alanların Yaş Gruplarına Göre Dağılımı , 2011
</a:t>
            </a:r>
            <a:r>
              <a:rPr lang="en-US" cap="none" sz="800" b="0" i="1" u="none" baseline="0">
                <a:solidFill>
                  <a:srgbClr val="000000"/>
                </a:solidFill>
              </a:rPr>
              <a:t>Distribution of persons receiving permanent incapacity income as a result of employment injuries or occupational diseases by age groups, 2011</a:t>
            </a:r>
          </a:p>
        </c:rich>
      </c:tx>
      <c:layout>
        <c:manualLayout>
          <c:xMode val="factor"/>
          <c:yMode val="factor"/>
          <c:x val="-0.007"/>
          <c:y val="-0.003"/>
        </c:manualLayout>
      </c:layout>
      <c:spPr>
        <a:noFill/>
        <a:ln>
          <a:noFill/>
        </a:ln>
      </c:spPr>
    </c:title>
    <c:view3D>
      <c:rotX val="15"/>
      <c:hPercent val="100"/>
      <c:rotY val="0"/>
      <c:depthPercent val="100"/>
      <c:rAngAx val="1"/>
    </c:view3D>
    <c:plotArea>
      <c:layout>
        <c:manualLayout>
          <c:xMode val="edge"/>
          <c:yMode val="edge"/>
          <c:x val="0.1"/>
          <c:y val="0.4545"/>
          <c:w val="0.82275"/>
          <c:h val="0.3905"/>
        </c:manualLayout>
      </c:layout>
      <c:pie3DChart>
        <c:varyColors val="1"/>
        <c:ser>
          <c:idx val="0"/>
          <c:order val="0"/>
          <c:tx>
            <c:v>YAŞ GRUPLARI</c:v>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1"/>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1"/>
            <c:showVal val="0"/>
            <c:showBubbleSize val="0"/>
            <c:showCatName val="1"/>
            <c:showSerName val="0"/>
            <c:showLeaderLines val="1"/>
            <c:showPercent val="0"/>
          </c:dLbls>
          <c:cat>
            <c:strRef>
              <c:f>'TABLO-1.3.27-1.3.28'!$B$6:$B$17</c:f>
              <c:strCache/>
            </c:strRef>
          </c:cat>
          <c:val>
            <c:numRef>
              <c:f>'TABLO-1.3.27-1.3.28'!$J$6:$J$17</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5E9EFF"/>
        </a:gs>
        <a:gs pos="39999">
          <a:srgbClr val="85C2FF"/>
        </a:gs>
        <a:gs pos="70000">
          <a:srgbClr val="C4D6EB"/>
        </a:gs>
        <a:gs pos="100000">
          <a:srgbClr val="FFEBFA"/>
        </a:gs>
      </a:gsLst>
      <a:lin ang="2700000" scaled="1"/>
    </a:gradFill>
    <a:ln w="3175">
      <a:solidFill>
        <a:srgbClr val="000000"/>
      </a:solidFill>
    </a:ln>
    <a:effectLst>
      <a:outerShdw dist="35921" dir="2700000" algn="br">
        <a:prstClr val="black"/>
      </a:outerShdw>
    </a:effectLst>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9</xdr:col>
      <xdr:colOff>66675</xdr:colOff>
      <xdr:row>7</xdr:row>
      <xdr:rowOff>38100</xdr:rowOff>
    </xdr:to>
    <xdr:pic>
      <xdr:nvPicPr>
        <xdr:cNvPr id="1" name="1 Resim" descr="SGKlogo.jpg"/>
        <xdr:cNvPicPr preferRelativeResize="1">
          <a:picLocks noChangeAspect="1"/>
        </xdr:cNvPicPr>
      </xdr:nvPicPr>
      <xdr:blipFill>
        <a:blip r:embed="rId1"/>
        <a:stretch>
          <a:fillRect/>
        </a:stretch>
      </xdr:blipFill>
      <xdr:spPr>
        <a:xfrm>
          <a:off x="0" y="647700"/>
          <a:ext cx="55530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0</xdr:rowOff>
    </xdr:from>
    <xdr:to>
      <xdr:col>13</xdr:col>
      <xdr:colOff>285750</xdr:colOff>
      <xdr:row>68</xdr:row>
      <xdr:rowOff>9525</xdr:rowOff>
    </xdr:to>
    <xdr:graphicFrame>
      <xdr:nvGraphicFramePr>
        <xdr:cNvPr id="1" name="Grafik 2"/>
        <xdr:cNvGraphicFramePr/>
      </xdr:nvGraphicFramePr>
      <xdr:xfrm>
        <a:off x="66675" y="9906000"/>
        <a:ext cx="7324725" cy="3067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16</xdr:row>
      <xdr:rowOff>171450</xdr:rowOff>
    </xdr:from>
    <xdr:to>
      <xdr:col>9</xdr:col>
      <xdr:colOff>590550</xdr:colOff>
      <xdr:row>44</xdr:row>
      <xdr:rowOff>9525</xdr:rowOff>
    </xdr:to>
    <xdr:graphicFrame>
      <xdr:nvGraphicFramePr>
        <xdr:cNvPr id="1" name="Grafik 2"/>
        <xdr:cNvGraphicFramePr/>
      </xdr:nvGraphicFramePr>
      <xdr:xfrm>
        <a:off x="123825" y="6048375"/>
        <a:ext cx="5724525" cy="440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95250</xdr:rowOff>
    </xdr:from>
    <xdr:to>
      <xdr:col>5</xdr:col>
      <xdr:colOff>9525</xdr:colOff>
      <xdr:row>48</xdr:row>
      <xdr:rowOff>142875</xdr:rowOff>
    </xdr:to>
    <xdr:graphicFrame>
      <xdr:nvGraphicFramePr>
        <xdr:cNvPr id="1" name="Grafik 1"/>
        <xdr:cNvGraphicFramePr/>
      </xdr:nvGraphicFramePr>
      <xdr:xfrm>
        <a:off x="133350" y="3581400"/>
        <a:ext cx="4210050" cy="4991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38100</xdr:rowOff>
    </xdr:from>
    <xdr:to>
      <xdr:col>19</xdr:col>
      <xdr:colOff>295275</xdr:colOff>
      <xdr:row>24</xdr:row>
      <xdr:rowOff>123825</xdr:rowOff>
    </xdr:to>
    <xdr:graphicFrame>
      <xdr:nvGraphicFramePr>
        <xdr:cNvPr id="1" name="Grafik 1"/>
        <xdr:cNvGraphicFramePr/>
      </xdr:nvGraphicFramePr>
      <xdr:xfrm>
        <a:off x="276225" y="200025"/>
        <a:ext cx="8601075" cy="54864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2</xdr:row>
      <xdr:rowOff>0</xdr:rowOff>
    </xdr:from>
    <xdr:to>
      <xdr:col>16</xdr:col>
      <xdr:colOff>476250</xdr:colOff>
      <xdr:row>19</xdr:row>
      <xdr:rowOff>0</xdr:rowOff>
    </xdr:to>
    <xdr:graphicFrame>
      <xdr:nvGraphicFramePr>
        <xdr:cNvPr id="1" name="Grafik 1"/>
        <xdr:cNvGraphicFramePr/>
      </xdr:nvGraphicFramePr>
      <xdr:xfrm>
        <a:off x="5572125" y="704850"/>
        <a:ext cx="4171950" cy="336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gk.gov.tr/wps/portal/tr/kurumsal/istatistikler/sgk_istatistik_yilliklari/!ut/p/b1/pZPJkqM4FEW_JT-AQsywFPNghAELbDYEHlI2gw0Gg-Hry1mdvejOyOxFa6eIc-PFPU-iM3pLZ9divJBiuNyuRf1xz8TcYixLURkI5BgA4DAsn4A4ZCydfwG7FwC-ORD8yTvA_isfQE565U0MNrbCWY5Ip_Q2OsyK3"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1"/>
  <sheetViews>
    <sheetView showGridLines="0" zoomScalePageLayoutView="0" workbookViewId="0" topLeftCell="A13">
      <selection activeCell="L10" sqref="L10:L12"/>
    </sheetView>
  </sheetViews>
  <sheetFormatPr defaultColWidth="9.140625" defaultRowHeight="12.75"/>
  <cols>
    <col min="1" max="2" width="10.140625" style="12" bestFit="1" customWidth="1"/>
    <col min="3" max="3" width="1.57421875" style="12" bestFit="1" customWidth="1"/>
    <col min="4" max="4" width="10.140625" style="12" bestFit="1" customWidth="1"/>
    <col min="5" max="5" width="7.7109375" style="12" customWidth="1"/>
    <col min="6" max="6" width="8.421875" style="12" customWidth="1"/>
    <col min="7" max="7" width="8.8515625" style="12" bestFit="1" customWidth="1"/>
    <col min="8" max="8" width="7.7109375" style="12" customWidth="1"/>
    <col min="9" max="9" width="8.28125" style="12" customWidth="1"/>
    <col min="10" max="10" width="8.8515625" style="12" bestFit="1" customWidth="1"/>
    <col min="11" max="11" width="14.00390625" style="12" customWidth="1"/>
    <col min="12" max="16384" width="9.140625" style="12" customWidth="1"/>
  </cols>
  <sheetData>
    <row r="1" spans="1:10" ht="12.75">
      <c r="A1" s="529" t="s">
        <v>721</v>
      </c>
      <c r="B1" s="529"/>
      <c r="C1" s="529"/>
      <c r="D1" s="529"/>
      <c r="E1" s="529"/>
      <c r="F1" s="529"/>
      <c r="G1" s="529"/>
      <c r="H1" s="529"/>
      <c r="I1" s="529"/>
      <c r="J1" s="529"/>
    </row>
    <row r="2" spans="1:10" ht="12.75">
      <c r="A2" s="548" t="s">
        <v>750</v>
      </c>
      <c r="B2" s="548"/>
      <c r="C2" s="548"/>
      <c r="D2" s="548"/>
      <c r="E2" s="548"/>
      <c r="F2" s="548"/>
      <c r="G2" s="548"/>
      <c r="H2" s="548"/>
      <c r="I2" s="548"/>
      <c r="J2" s="548"/>
    </row>
    <row r="3" spans="1:10" ht="12.75">
      <c r="A3" s="23"/>
      <c r="B3" s="23"/>
      <c r="C3" s="23"/>
      <c r="D3" s="23"/>
      <c r="E3" s="23"/>
      <c r="F3" s="23"/>
      <c r="G3" s="23"/>
      <c r="H3" s="23"/>
      <c r="I3" s="23"/>
      <c r="J3" s="23"/>
    </row>
    <row r="4" spans="9:10" ht="12.75">
      <c r="I4" s="549" t="s">
        <v>751</v>
      </c>
      <c r="J4" s="549"/>
    </row>
    <row r="5" spans="1:10" ht="12.75">
      <c r="A5" s="535" t="s">
        <v>722</v>
      </c>
      <c r="B5" s="542" t="s">
        <v>735</v>
      </c>
      <c r="C5" s="543"/>
      <c r="D5" s="544"/>
      <c r="E5" s="533">
        <v>2004</v>
      </c>
      <c r="F5" s="533"/>
      <c r="G5" s="533"/>
      <c r="H5" s="533"/>
      <c r="I5" s="533"/>
      <c r="J5" s="534"/>
    </row>
    <row r="6" spans="1:10" ht="30" customHeight="1">
      <c r="A6" s="536"/>
      <c r="B6" s="545"/>
      <c r="C6" s="546"/>
      <c r="D6" s="547"/>
      <c r="E6" s="530" t="s">
        <v>729</v>
      </c>
      <c r="F6" s="530"/>
      <c r="G6" s="531"/>
      <c r="H6" s="532" t="s">
        <v>730</v>
      </c>
      <c r="I6" s="530"/>
      <c r="J6" s="531"/>
    </row>
    <row r="7" spans="1:10" ht="25.5">
      <c r="A7" s="21" t="s">
        <v>733</v>
      </c>
      <c r="B7" s="539" t="s">
        <v>734</v>
      </c>
      <c r="C7" s="540"/>
      <c r="D7" s="541"/>
      <c r="E7" s="13" t="s">
        <v>724</v>
      </c>
      <c r="F7" s="14" t="s">
        <v>725</v>
      </c>
      <c r="G7" s="14" t="s">
        <v>726</v>
      </c>
      <c r="H7" s="13" t="s">
        <v>724</v>
      </c>
      <c r="I7" s="14" t="s">
        <v>725</v>
      </c>
      <c r="J7" s="14" t="s">
        <v>726</v>
      </c>
    </row>
    <row r="8" spans="1:12" ht="27" customHeight="1">
      <c r="A8" s="22" t="s">
        <v>736</v>
      </c>
      <c r="B8" s="16">
        <v>37987</v>
      </c>
      <c r="C8" s="16" t="s">
        <v>723</v>
      </c>
      <c r="D8" s="17">
        <v>38017</v>
      </c>
      <c r="E8" s="18">
        <v>317</v>
      </c>
      <c r="F8" s="18">
        <v>5358</v>
      </c>
      <c r="G8" s="19">
        <f>+F8+E8</f>
        <v>5675</v>
      </c>
      <c r="H8" s="18">
        <v>0</v>
      </c>
      <c r="I8" s="18">
        <v>27</v>
      </c>
      <c r="J8" s="19">
        <f>+I8+H8</f>
        <v>27</v>
      </c>
      <c r="K8" s="550" t="s">
        <v>483</v>
      </c>
      <c r="L8" s="537" t="s">
        <v>484</v>
      </c>
    </row>
    <row r="9" spans="1:12" ht="27" customHeight="1">
      <c r="A9" s="22" t="s">
        <v>739</v>
      </c>
      <c r="B9" s="16">
        <v>38018</v>
      </c>
      <c r="C9" s="16" t="s">
        <v>723</v>
      </c>
      <c r="D9" s="17">
        <v>38046</v>
      </c>
      <c r="E9" s="18">
        <v>257</v>
      </c>
      <c r="F9" s="18">
        <v>3934</v>
      </c>
      <c r="G9" s="19">
        <f aca="true" t="shared" si="0" ref="G9:G21">+F9+E9</f>
        <v>4191</v>
      </c>
      <c r="H9" s="18">
        <v>0</v>
      </c>
      <c r="I9" s="18">
        <v>24</v>
      </c>
      <c r="J9" s="19">
        <f aca="true" t="shared" si="1" ref="J9:J21">+I9+H9</f>
        <v>24</v>
      </c>
      <c r="K9" s="551"/>
      <c r="L9" s="538"/>
    </row>
    <row r="10" spans="1:12" ht="27" customHeight="1">
      <c r="A10" s="22" t="s">
        <v>740</v>
      </c>
      <c r="B10" s="16">
        <v>38047</v>
      </c>
      <c r="C10" s="16" t="s">
        <v>723</v>
      </c>
      <c r="D10" s="17">
        <v>38077</v>
      </c>
      <c r="E10" s="18">
        <v>336</v>
      </c>
      <c r="F10" s="18">
        <v>5156</v>
      </c>
      <c r="G10" s="19">
        <f t="shared" si="0"/>
        <v>5492</v>
      </c>
      <c r="H10" s="18">
        <v>1</v>
      </c>
      <c r="I10" s="18">
        <v>25</v>
      </c>
      <c r="J10" s="19">
        <f t="shared" si="1"/>
        <v>26</v>
      </c>
      <c r="K10" s="24" t="s">
        <v>485</v>
      </c>
      <c r="L10" s="25">
        <f>SUM(G8:G11)</f>
        <v>21715</v>
      </c>
    </row>
    <row r="11" spans="1:12" ht="27" customHeight="1">
      <c r="A11" s="22" t="s">
        <v>741</v>
      </c>
      <c r="B11" s="16">
        <v>38078</v>
      </c>
      <c r="C11" s="16" t="s">
        <v>723</v>
      </c>
      <c r="D11" s="17">
        <v>38107</v>
      </c>
      <c r="E11" s="18">
        <v>347</v>
      </c>
      <c r="F11" s="18">
        <v>6010</v>
      </c>
      <c r="G11" s="19">
        <f t="shared" si="0"/>
        <v>6357</v>
      </c>
      <c r="H11" s="18">
        <v>0</v>
      </c>
      <c r="I11" s="18">
        <v>16</v>
      </c>
      <c r="J11" s="19">
        <f t="shared" si="1"/>
        <v>16</v>
      </c>
      <c r="K11" s="24" t="s">
        <v>486</v>
      </c>
      <c r="L11" s="25">
        <f>SUM(G12:G15)</f>
        <v>26730</v>
      </c>
    </row>
    <row r="12" spans="1:12" ht="27" customHeight="1">
      <c r="A12" s="22" t="s">
        <v>742</v>
      </c>
      <c r="B12" s="16">
        <v>38108</v>
      </c>
      <c r="C12" s="16" t="s">
        <v>723</v>
      </c>
      <c r="D12" s="17">
        <v>38138</v>
      </c>
      <c r="E12" s="18">
        <v>337</v>
      </c>
      <c r="F12" s="18">
        <v>5832</v>
      </c>
      <c r="G12" s="19">
        <f t="shared" si="0"/>
        <v>6169</v>
      </c>
      <c r="H12" s="18">
        <v>0</v>
      </c>
      <c r="I12" s="18">
        <v>17</v>
      </c>
      <c r="J12" s="19">
        <f t="shared" si="1"/>
        <v>17</v>
      </c>
      <c r="K12" s="24" t="s">
        <v>487</v>
      </c>
      <c r="L12" s="25">
        <f>SUM(G16:G19)</f>
        <v>35385</v>
      </c>
    </row>
    <row r="13" spans="1:12" ht="27" customHeight="1">
      <c r="A13" s="22" t="s">
        <v>743</v>
      </c>
      <c r="B13" s="16">
        <v>38139</v>
      </c>
      <c r="C13" s="16" t="s">
        <v>723</v>
      </c>
      <c r="D13" s="17">
        <v>38168</v>
      </c>
      <c r="E13" s="18">
        <v>337</v>
      </c>
      <c r="F13" s="18">
        <v>6246</v>
      </c>
      <c r="G13" s="19">
        <f t="shared" si="0"/>
        <v>6583</v>
      </c>
      <c r="H13" s="18">
        <v>0</v>
      </c>
      <c r="I13" s="18">
        <v>9</v>
      </c>
      <c r="J13" s="19">
        <f t="shared" si="1"/>
        <v>9</v>
      </c>
      <c r="K13" s="26" t="s">
        <v>980</v>
      </c>
      <c r="L13" s="27">
        <f>SUM(L10:L12)</f>
        <v>83830</v>
      </c>
    </row>
    <row r="14" spans="1:10" ht="27" customHeight="1">
      <c r="A14" s="22" t="s">
        <v>744</v>
      </c>
      <c r="B14" s="16">
        <v>38169</v>
      </c>
      <c r="C14" s="16" t="s">
        <v>723</v>
      </c>
      <c r="D14" s="17">
        <v>38199</v>
      </c>
      <c r="E14" s="18">
        <v>389</v>
      </c>
      <c r="F14" s="18">
        <v>6707</v>
      </c>
      <c r="G14" s="19">
        <f t="shared" si="0"/>
        <v>7096</v>
      </c>
      <c r="H14" s="18">
        <v>0</v>
      </c>
      <c r="I14" s="18">
        <v>45</v>
      </c>
      <c r="J14" s="19">
        <f t="shared" si="1"/>
        <v>45</v>
      </c>
    </row>
    <row r="15" spans="1:10" ht="27" customHeight="1">
      <c r="A15" s="22" t="s">
        <v>745</v>
      </c>
      <c r="B15" s="16">
        <v>38200</v>
      </c>
      <c r="C15" s="16" t="s">
        <v>723</v>
      </c>
      <c r="D15" s="17">
        <v>38230</v>
      </c>
      <c r="E15" s="18">
        <v>304</v>
      </c>
      <c r="F15" s="18">
        <v>6578</v>
      </c>
      <c r="G15" s="19">
        <f t="shared" si="0"/>
        <v>6882</v>
      </c>
      <c r="H15" s="18">
        <v>0</v>
      </c>
      <c r="I15" s="18">
        <v>26</v>
      </c>
      <c r="J15" s="19">
        <f t="shared" si="1"/>
        <v>26</v>
      </c>
    </row>
    <row r="16" spans="1:10" ht="27" customHeight="1">
      <c r="A16" s="22" t="s">
        <v>746</v>
      </c>
      <c r="B16" s="16">
        <v>38231</v>
      </c>
      <c r="C16" s="16" t="s">
        <v>723</v>
      </c>
      <c r="D16" s="17">
        <v>38260</v>
      </c>
      <c r="E16" s="18">
        <v>359</v>
      </c>
      <c r="F16" s="18">
        <v>6840</v>
      </c>
      <c r="G16" s="19">
        <f t="shared" si="0"/>
        <v>7199</v>
      </c>
      <c r="H16" s="18">
        <v>0</v>
      </c>
      <c r="I16" s="18">
        <v>21</v>
      </c>
      <c r="J16" s="19">
        <f t="shared" si="1"/>
        <v>21</v>
      </c>
    </row>
    <row r="17" spans="1:10" ht="27" customHeight="1">
      <c r="A17" s="22" t="s">
        <v>747</v>
      </c>
      <c r="B17" s="16">
        <v>38261</v>
      </c>
      <c r="C17" s="16" t="s">
        <v>723</v>
      </c>
      <c r="D17" s="17">
        <v>38291</v>
      </c>
      <c r="E17" s="18">
        <v>333</v>
      </c>
      <c r="F17" s="18">
        <v>6712</v>
      </c>
      <c r="G17" s="19">
        <f t="shared" si="0"/>
        <v>7045</v>
      </c>
      <c r="H17" s="18">
        <v>1</v>
      </c>
      <c r="I17" s="18">
        <v>14</v>
      </c>
      <c r="J17" s="19">
        <f t="shared" si="1"/>
        <v>15</v>
      </c>
    </row>
    <row r="18" spans="1:10" ht="27" customHeight="1">
      <c r="A18" s="22" t="s">
        <v>748</v>
      </c>
      <c r="B18" s="16">
        <v>38292</v>
      </c>
      <c r="C18" s="16" t="s">
        <v>723</v>
      </c>
      <c r="D18" s="17">
        <v>38321</v>
      </c>
      <c r="E18" s="18">
        <v>427</v>
      </c>
      <c r="F18" s="18">
        <v>7031</v>
      </c>
      <c r="G18" s="19">
        <f t="shared" si="0"/>
        <v>7458</v>
      </c>
      <c r="H18" s="18">
        <v>0</v>
      </c>
      <c r="I18" s="18">
        <v>11</v>
      </c>
      <c r="J18" s="19">
        <f t="shared" si="1"/>
        <v>11</v>
      </c>
    </row>
    <row r="19" spans="1:10" ht="27" customHeight="1">
      <c r="A19" s="22" t="s">
        <v>749</v>
      </c>
      <c r="B19" s="16">
        <v>38322</v>
      </c>
      <c r="C19" s="16" t="s">
        <v>723</v>
      </c>
      <c r="D19" s="17">
        <v>38352</v>
      </c>
      <c r="E19" s="18">
        <v>584</v>
      </c>
      <c r="F19" s="18">
        <v>13099</v>
      </c>
      <c r="G19" s="19">
        <f t="shared" si="0"/>
        <v>13683</v>
      </c>
      <c r="H19" s="18">
        <v>1</v>
      </c>
      <c r="I19" s="18">
        <v>18</v>
      </c>
      <c r="J19" s="19">
        <f t="shared" si="1"/>
        <v>19</v>
      </c>
    </row>
    <row r="20" spans="1:10" ht="27" customHeight="1">
      <c r="A20" s="20" t="s">
        <v>732</v>
      </c>
      <c r="B20" s="16"/>
      <c r="C20" s="16"/>
      <c r="D20" s="17"/>
      <c r="E20" s="18">
        <v>0</v>
      </c>
      <c r="F20" s="18">
        <v>0</v>
      </c>
      <c r="G20" s="19">
        <f>+F20+E20</f>
        <v>0</v>
      </c>
      <c r="H20" s="18">
        <v>0</v>
      </c>
      <c r="I20" s="18">
        <v>0</v>
      </c>
      <c r="J20" s="19">
        <f>+I20+H20</f>
        <v>0</v>
      </c>
    </row>
    <row r="21" spans="1:10" ht="27" customHeight="1">
      <c r="A21" s="15" t="s">
        <v>731</v>
      </c>
      <c r="B21" s="16"/>
      <c r="C21" s="16"/>
      <c r="D21" s="17"/>
      <c r="E21" s="19">
        <f>SUM(E8:E20)</f>
        <v>4327</v>
      </c>
      <c r="F21" s="19">
        <f>SUM(F8:F20)</f>
        <v>79503</v>
      </c>
      <c r="G21" s="19">
        <f t="shared" si="0"/>
        <v>83830</v>
      </c>
      <c r="H21" s="19">
        <f>SUM(H8:H20)</f>
        <v>3</v>
      </c>
      <c r="I21" s="19">
        <f>SUM(I8:I20)</f>
        <v>253</v>
      </c>
      <c r="J21" s="19">
        <f t="shared" si="1"/>
        <v>256</v>
      </c>
    </row>
  </sheetData>
  <sheetProtection/>
  <mergeCells count="11">
    <mergeCell ref="K8:K9"/>
    <mergeCell ref="A1:J1"/>
    <mergeCell ref="E6:G6"/>
    <mergeCell ref="H6:J6"/>
    <mergeCell ref="E5:J5"/>
    <mergeCell ref="A5:A6"/>
    <mergeCell ref="L8:L9"/>
    <mergeCell ref="B7:D7"/>
    <mergeCell ref="B5:D6"/>
    <mergeCell ref="A2:J2"/>
    <mergeCell ref="I4:J4"/>
  </mergeCells>
  <printOptions/>
  <pageMargins left="0.984251968503937" right="0.5905511811023623"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G129"/>
  <sheetViews>
    <sheetView showGridLines="0" zoomScalePageLayoutView="0" workbookViewId="0" topLeftCell="A1">
      <selection activeCell="A1" sqref="A1:F1"/>
    </sheetView>
  </sheetViews>
  <sheetFormatPr defaultColWidth="9.140625" defaultRowHeight="12.75"/>
  <cols>
    <col min="1" max="1" width="2.8515625" style="106" customWidth="1"/>
    <col min="2" max="2" width="5.00390625" style="106" bestFit="1" customWidth="1"/>
    <col min="3" max="3" width="68.421875" style="106" customWidth="1"/>
    <col min="4" max="6" width="10.7109375" style="106" customWidth="1"/>
    <col min="7" max="16384" width="9.140625" style="106" customWidth="1"/>
  </cols>
  <sheetData>
    <row r="1" spans="1:6" ht="27.75" customHeight="1">
      <c r="A1" s="655" t="s">
        <v>1074</v>
      </c>
      <c r="B1" s="655"/>
      <c r="C1" s="655"/>
      <c r="D1" s="655"/>
      <c r="E1" s="655"/>
      <c r="F1" s="655"/>
    </row>
    <row r="2" spans="1:6" ht="17.25" customHeight="1">
      <c r="A2" s="686" t="s">
        <v>1075</v>
      </c>
      <c r="B2" s="686"/>
      <c r="C2" s="686"/>
      <c r="D2" s="686"/>
      <c r="E2" s="686"/>
      <c r="F2" s="686"/>
    </row>
    <row r="3" spans="5:6" ht="12" customHeight="1">
      <c r="E3" s="646" t="s">
        <v>1021</v>
      </c>
      <c r="F3" s="646"/>
    </row>
    <row r="4" spans="1:7" s="109" customFormat="1" ht="18" customHeight="1">
      <c r="A4" s="687" t="s">
        <v>422</v>
      </c>
      <c r="B4" s="688"/>
      <c r="C4" s="675" t="s">
        <v>425</v>
      </c>
      <c r="D4" s="706">
        <v>2011</v>
      </c>
      <c r="E4" s="707"/>
      <c r="F4" s="707"/>
      <c r="G4" s="108"/>
    </row>
    <row r="5" spans="1:6" s="109" customFormat="1" ht="18" customHeight="1">
      <c r="A5" s="689"/>
      <c r="B5" s="690"/>
      <c r="C5" s="704"/>
      <c r="D5" s="377" t="s">
        <v>44</v>
      </c>
      <c r="E5" s="377" t="s">
        <v>43</v>
      </c>
      <c r="F5" s="379" t="s">
        <v>45</v>
      </c>
    </row>
    <row r="6" spans="1:6" s="109" customFormat="1" ht="18" customHeight="1">
      <c r="A6" s="691"/>
      <c r="B6" s="692"/>
      <c r="C6" s="705"/>
      <c r="D6" s="511" t="s">
        <v>983</v>
      </c>
      <c r="E6" s="511" t="s">
        <v>982</v>
      </c>
      <c r="F6" s="512" t="s">
        <v>981</v>
      </c>
    </row>
    <row r="7" spans="1:7" s="109" customFormat="1" ht="15" customHeight="1">
      <c r="A7" s="273" t="s">
        <v>489</v>
      </c>
      <c r="B7" s="108"/>
      <c r="C7" s="108"/>
      <c r="D7" s="369">
        <v>2724</v>
      </c>
      <c r="E7" s="369">
        <v>166</v>
      </c>
      <c r="F7" s="369">
        <f>+E7+D7</f>
        <v>2890</v>
      </c>
      <c r="G7" s="108"/>
    </row>
    <row r="8" spans="1:6" s="109" customFormat="1" ht="15" customHeight="1">
      <c r="A8" s="108"/>
      <c r="B8" s="702">
        <v>101</v>
      </c>
      <c r="C8" s="125" t="s">
        <v>46</v>
      </c>
      <c r="D8" s="683">
        <v>1069</v>
      </c>
      <c r="E8" s="683">
        <v>96</v>
      </c>
      <c r="F8" s="684">
        <f>+E8+D8</f>
        <v>1165</v>
      </c>
    </row>
    <row r="9" spans="1:6" s="109" customFormat="1" ht="15" customHeight="1">
      <c r="A9" s="108"/>
      <c r="B9" s="702"/>
      <c r="C9" s="129" t="s">
        <v>1050</v>
      </c>
      <c r="D9" s="699"/>
      <c r="E9" s="699"/>
      <c r="F9" s="700"/>
    </row>
    <row r="10" spans="1:6" s="109" customFormat="1" ht="15" customHeight="1">
      <c r="A10" s="108"/>
      <c r="B10" s="702">
        <f>+B8+1</f>
        <v>102</v>
      </c>
      <c r="C10" s="125" t="s">
        <v>47</v>
      </c>
      <c r="D10" s="683">
        <v>380</v>
      </c>
      <c r="E10" s="683">
        <v>20</v>
      </c>
      <c r="F10" s="684">
        <f>+E10+D10</f>
        <v>400</v>
      </c>
    </row>
    <row r="11" spans="1:6" s="109" customFormat="1" ht="15" customHeight="1">
      <c r="A11" s="108"/>
      <c r="B11" s="702"/>
      <c r="C11" s="129" t="s">
        <v>1051</v>
      </c>
      <c r="D11" s="699"/>
      <c r="E11" s="699"/>
      <c r="F11" s="700"/>
    </row>
    <row r="12" spans="1:6" s="109" customFormat="1" ht="15" customHeight="1">
      <c r="A12" s="108"/>
      <c r="B12" s="702">
        <f>+B10+1</f>
        <v>103</v>
      </c>
      <c r="C12" s="125" t="s">
        <v>48</v>
      </c>
      <c r="D12" s="683">
        <v>587</v>
      </c>
      <c r="E12" s="683">
        <v>22</v>
      </c>
      <c r="F12" s="684">
        <f>+E12+D12</f>
        <v>609</v>
      </c>
    </row>
    <row r="13" spans="1:6" s="109" customFormat="1" ht="15" customHeight="1">
      <c r="A13" s="108"/>
      <c r="B13" s="702"/>
      <c r="C13" s="129" t="s">
        <v>49</v>
      </c>
      <c r="D13" s="699"/>
      <c r="E13" s="699"/>
      <c r="F13" s="700"/>
    </row>
    <row r="14" spans="1:6" s="109" customFormat="1" ht="15" customHeight="1">
      <c r="A14" s="108"/>
      <c r="B14" s="702">
        <f>+B12+1</f>
        <v>104</v>
      </c>
      <c r="C14" s="125" t="s">
        <v>50</v>
      </c>
      <c r="D14" s="683">
        <v>315</v>
      </c>
      <c r="E14" s="683">
        <v>6</v>
      </c>
      <c r="F14" s="684">
        <f>+E14+D14</f>
        <v>321</v>
      </c>
    </row>
    <row r="15" spans="1:6" s="109" customFormat="1" ht="15" customHeight="1">
      <c r="A15" s="108"/>
      <c r="B15" s="702"/>
      <c r="C15" s="129" t="s">
        <v>1052</v>
      </c>
      <c r="D15" s="699"/>
      <c r="E15" s="699"/>
      <c r="F15" s="700"/>
    </row>
    <row r="16" spans="1:6" s="109" customFormat="1" ht="30" customHeight="1">
      <c r="A16" s="108"/>
      <c r="B16" s="702">
        <f>+B14+1</f>
        <v>105</v>
      </c>
      <c r="C16" s="123" t="s">
        <v>51</v>
      </c>
      <c r="D16" s="683">
        <v>63</v>
      </c>
      <c r="E16" s="683">
        <v>3</v>
      </c>
      <c r="F16" s="684">
        <f>+E16+D16</f>
        <v>66</v>
      </c>
    </row>
    <row r="17" spans="1:6" s="109" customFormat="1" ht="15" customHeight="1">
      <c r="A17" s="108"/>
      <c r="B17" s="702"/>
      <c r="C17" s="380" t="s">
        <v>52</v>
      </c>
      <c r="D17" s="699"/>
      <c r="E17" s="699"/>
      <c r="F17" s="700"/>
    </row>
    <row r="18" spans="1:6" s="109" customFormat="1" ht="15" customHeight="1">
      <c r="A18" s="108"/>
      <c r="B18" s="702">
        <f>+B16+1</f>
        <v>106</v>
      </c>
      <c r="C18" s="125" t="s">
        <v>53</v>
      </c>
      <c r="D18" s="683">
        <v>30</v>
      </c>
      <c r="E18" s="683">
        <v>6</v>
      </c>
      <c r="F18" s="684">
        <f>+E18+D18</f>
        <v>36</v>
      </c>
    </row>
    <row r="19" spans="1:6" s="109" customFormat="1" ht="15" customHeight="1">
      <c r="A19" s="108"/>
      <c r="B19" s="702"/>
      <c r="C19" s="129" t="s">
        <v>56</v>
      </c>
      <c r="D19" s="699"/>
      <c r="E19" s="699"/>
      <c r="F19" s="700"/>
    </row>
    <row r="20" spans="1:6" s="109" customFormat="1" ht="15" customHeight="1">
      <c r="A20" s="108"/>
      <c r="B20" s="383">
        <f>+B18+1</f>
        <v>107</v>
      </c>
      <c r="C20" s="125" t="s">
        <v>423</v>
      </c>
      <c r="D20" s="120">
        <v>16</v>
      </c>
      <c r="E20" s="120">
        <v>0</v>
      </c>
      <c r="F20" s="121">
        <f>+E20+D20</f>
        <v>16</v>
      </c>
    </row>
    <row r="21" spans="1:6" s="109" customFormat="1" ht="30" customHeight="1">
      <c r="A21" s="108"/>
      <c r="B21" s="702">
        <f>+B20+1</f>
        <v>108</v>
      </c>
      <c r="C21" s="123" t="s">
        <v>57</v>
      </c>
      <c r="D21" s="683">
        <v>264</v>
      </c>
      <c r="E21" s="683">
        <v>13</v>
      </c>
      <c r="F21" s="684">
        <f>+E21+D21</f>
        <v>277</v>
      </c>
    </row>
    <row r="22" spans="1:6" s="109" customFormat="1" ht="15" customHeight="1">
      <c r="A22" s="108"/>
      <c r="B22" s="702"/>
      <c r="C22" s="129" t="s">
        <v>58</v>
      </c>
      <c r="D22" s="699"/>
      <c r="E22" s="699"/>
      <c r="F22" s="700"/>
    </row>
    <row r="23" spans="1:6" s="109" customFormat="1" ht="15" customHeight="1">
      <c r="A23" s="119" t="s">
        <v>490</v>
      </c>
      <c r="B23" s="381"/>
      <c r="C23" s="108"/>
      <c r="D23" s="369">
        <v>33</v>
      </c>
      <c r="E23" s="369">
        <v>7</v>
      </c>
      <c r="F23" s="369">
        <f>+E23+D23</f>
        <v>40</v>
      </c>
    </row>
    <row r="24" spans="1:6" s="109" customFormat="1" ht="15" customHeight="1">
      <c r="A24" s="108"/>
      <c r="B24" s="708">
        <v>201</v>
      </c>
      <c r="C24" s="125" t="s">
        <v>59</v>
      </c>
      <c r="D24" s="683">
        <v>33</v>
      </c>
      <c r="E24" s="683">
        <v>7</v>
      </c>
      <c r="F24" s="685">
        <f>+E24+D24</f>
        <v>40</v>
      </c>
    </row>
    <row r="25" spans="1:6" s="109" customFormat="1" ht="15" customHeight="1">
      <c r="A25" s="108"/>
      <c r="B25" s="708"/>
      <c r="C25" s="129" t="s">
        <v>60</v>
      </c>
      <c r="D25" s="699"/>
      <c r="E25" s="683"/>
      <c r="F25" s="685"/>
    </row>
    <row r="26" spans="1:6" s="109" customFormat="1" ht="15" customHeight="1">
      <c r="A26" s="119" t="s">
        <v>491</v>
      </c>
      <c r="B26" s="381"/>
      <c r="C26" s="108"/>
      <c r="D26" s="369">
        <v>9053</v>
      </c>
      <c r="E26" s="369">
        <v>818</v>
      </c>
      <c r="F26" s="369">
        <f>+E26+D26</f>
        <v>9871</v>
      </c>
    </row>
    <row r="27" spans="1:6" s="109" customFormat="1" ht="36.75" customHeight="1">
      <c r="A27" s="108"/>
      <c r="B27" s="702">
        <v>301</v>
      </c>
      <c r="C27" s="123" t="s">
        <v>61</v>
      </c>
      <c r="D27" s="683">
        <v>3593</v>
      </c>
      <c r="E27" s="683">
        <v>135</v>
      </c>
      <c r="F27" s="684">
        <f>+E27+D27</f>
        <v>3728</v>
      </c>
    </row>
    <row r="28" spans="1:6" s="109" customFormat="1" ht="23.25" customHeight="1">
      <c r="A28" s="108"/>
      <c r="B28" s="702"/>
      <c r="C28" s="380" t="s">
        <v>1053</v>
      </c>
      <c r="D28" s="699"/>
      <c r="E28" s="699"/>
      <c r="F28" s="700"/>
    </row>
    <row r="29" spans="1:6" s="109" customFormat="1" ht="15" customHeight="1">
      <c r="A29" s="108"/>
      <c r="B29" s="702">
        <v>302</v>
      </c>
      <c r="C29" s="125" t="s">
        <v>1193</v>
      </c>
      <c r="D29" s="683">
        <v>45</v>
      </c>
      <c r="E29" s="683">
        <v>2</v>
      </c>
      <c r="F29" s="684">
        <f>+E29+D29</f>
        <v>47</v>
      </c>
    </row>
    <row r="30" spans="1:6" s="109" customFormat="1" ht="1.5" customHeight="1">
      <c r="A30" s="108"/>
      <c r="B30" s="702"/>
      <c r="C30" s="129"/>
      <c r="D30" s="699"/>
      <c r="E30" s="699"/>
      <c r="F30" s="700"/>
    </row>
    <row r="31" spans="1:6" s="109" customFormat="1" ht="14.25" customHeight="1">
      <c r="A31" s="108"/>
      <c r="B31" s="702">
        <v>303</v>
      </c>
      <c r="C31" s="125" t="s">
        <v>1194</v>
      </c>
      <c r="D31" s="683">
        <v>5415</v>
      </c>
      <c r="E31" s="683">
        <v>681</v>
      </c>
      <c r="F31" s="684">
        <f>+E31+D31</f>
        <v>6096</v>
      </c>
    </row>
    <row r="32" spans="1:6" s="109" customFormat="1" ht="2.25" customHeight="1" hidden="1">
      <c r="A32" s="108"/>
      <c r="B32" s="702"/>
      <c r="C32" s="129"/>
      <c r="D32" s="699"/>
      <c r="E32" s="699"/>
      <c r="F32" s="700"/>
    </row>
    <row r="33" spans="1:6" s="109" customFormat="1" ht="15" customHeight="1">
      <c r="A33" s="119" t="s">
        <v>1192</v>
      </c>
      <c r="B33" s="381"/>
      <c r="C33" s="108"/>
      <c r="D33" s="685">
        <v>8662</v>
      </c>
      <c r="E33" s="685">
        <v>599</v>
      </c>
      <c r="F33" s="685">
        <f>+E33+D33</f>
        <v>9261</v>
      </c>
    </row>
    <row r="34" spans="1:6" s="109" customFormat="1" ht="0.75" customHeight="1">
      <c r="A34" s="119" t="s">
        <v>1191</v>
      </c>
      <c r="B34" s="381"/>
      <c r="C34" s="108"/>
      <c r="D34" s="701"/>
      <c r="E34" s="701"/>
      <c r="F34" s="685"/>
    </row>
    <row r="35" spans="1:6" s="109" customFormat="1" ht="15" customHeight="1">
      <c r="A35" s="119" t="s">
        <v>1195</v>
      </c>
      <c r="B35" s="381"/>
      <c r="C35" s="108"/>
      <c r="D35" s="685">
        <v>594</v>
      </c>
      <c r="E35" s="685">
        <v>32</v>
      </c>
      <c r="F35" s="685">
        <f>+E35+D35</f>
        <v>626</v>
      </c>
    </row>
    <row r="36" spans="1:6" s="109" customFormat="1" ht="0.75" customHeight="1">
      <c r="A36" s="119" t="s">
        <v>907</v>
      </c>
      <c r="B36" s="381"/>
      <c r="C36" s="108"/>
      <c r="D36" s="701"/>
      <c r="E36" s="701"/>
      <c r="F36" s="685"/>
    </row>
    <row r="37" spans="1:6" s="109" customFormat="1" ht="15" customHeight="1">
      <c r="A37" s="108"/>
      <c r="B37" s="383">
        <v>501</v>
      </c>
      <c r="C37" s="125" t="s">
        <v>424</v>
      </c>
      <c r="D37" s="120">
        <v>27</v>
      </c>
      <c r="E37" s="120">
        <v>3</v>
      </c>
      <c r="F37" s="121">
        <f>+E37+D37</f>
        <v>30</v>
      </c>
    </row>
    <row r="38" spans="1:6" s="109" customFormat="1" ht="12" customHeight="1">
      <c r="A38" s="108"/>
      <c r="B38" s="702">
        <v>502</v>
      </c>
      <c r="C38" s="125" t="s">
        <v>62</v>
      </c>
      <c r="D38" s="683">
        <v>386</v>
      </c>
      <c r="E38" s="683">
        <v>19</v>
      </c>
      <c r="F38" s="684">
        <f>+E38+D38</f>
        <v>405</v>
      </c>
    </row>
    <row r="39" spans="1:6" s="109" customFormat="1" ht="12" customHeight="1">
      <c r="A39" s="108"/>
      <c r="B39" s="702"/>
      <c r="C39" s="129" t="s">
        <v>63</v>
      </c>
      <c r="D39" s="699"/>
      <c r="E39" s="699"/>
      <c r="F39" s="700"/>
    </row>
    <row r="40" spans="1:6" s="109" customFormat="1" ht="12" customHeight="1">
      <c r="A40" s="108"/>
      <c r="B40" s="702">
        <v>503</v>
      </c>
      <c r="C40" s="125" t="s">
        <v>64</v>
      </c>
      <c r="D40" s="683">
        <v>170</v>
      </c>
      <c r="E40" s="683">
        <v>10</v>
      </c>
      <c r="F40" s="684">
        <f>+E40+D40</f>
        <v>180</v>
      </c>
    </row>
    <row r="41" spans="1:6" s="109" customFormat="1" ht="12" customHeight="1">
      <c r="A41" s="108"/>
      <c r="B41" s="702"/>
      <c r="C41" s="129" t="s">
        <v>65</v>
      </c>
      <c r="D41" s="699"/>
      <c r="E41" s="699"/>
      <c r="F41" s="700"/>
    </row>
    <row r="42" spans="1:6" s="109" customFormat="1" ht="12" customHeight="1">
      <c r="A42" s="108"/>
      <c r="B42" s="702">
        <v>504</v>
      </c>
      <c r="C42" s="125" t="s">
        <v>1196</v>
      </c>
      <c r="D42" s="683">
        <v>11</v>
      </c>
      <c r="E42" s="683">
        <v>0</v>
      </c>
      <c r="F42" s="684">
        <f>+E42+D42</f>
        <v>11</v>
      </c>
    </row>
    <row r="43" spans="1:6" s="109" customFormat="1" ht="1.5" customHeight="1">
      <c r="A43" s="108"/>
      <c r="B43" s="702"/>
      <c r="C43" s="129"/>
      <c r="D43" s="699"/>
      <c r="E43" s="699"/>
      <c r="F43" s="700"/>
    </row>
    <row r="44" spans="1:6" s="109" customFormat="1" ht="15" customHeight="1">
      <c r="A44" s="119" t="s">
        <v>66</v>
      </c>
      <c r="B44" s="381"/>
      <c r="C44" s="108"/>
      <c r="D44" s="685">
        <v>1084</v>
      </c>
      <c r="E44" s="685">
        <v>83</v>
      </c>
      <c r="F44" s="685">
        <f>+E44+D44</f>
        <v>1167</v>
      </c>
    </row>
    <row r="45" spans="1:6" s="109" customFormat="1" ht="15" customHeight="1">
      <c r="A45" s="119" t="s">
        <v>128</v>
      </c>
      <c r="B45" s="381"/>
      <c r="C45" s="108"/>
      <c r="D45" s="701"/>
      <c r="E45" s="701"/>
      <c r="F45" s="685"/>
    </row>
    <row r="46" spans="1:6" s="109" customFormat="1" ht="15" customHeight="1">
      <c r="A46" s="108"/>
      <c r="B46" s="702">
        <v>601</v>
      </c>
      <c r="C46" s="125" t="s">
        <v>301</v>
      </c>
      <c r="D46" s="683">
        <v>68</v>
      </c>
      <c r="E46" s="683">
        <v>2</v>
      </c>
      <c r="F46" s="684">
        <f>+E46+D46</f>
        <v>70</v>
      </c>
    </row>
    <row r="47" spans="1:6" s="109" customFormat="1" ht="15" customHeight="1">
      <c r="A47" s="108"/>
      <c r="B47" s="702"/>
      <c r="C47" s="129" t="s">
        <v>67</v>
      </c>
      <c r="D47" s="699"/>
      <c r="E47" s="699"/>
      <c r="F47" s="700"/>
    </row>
    <row r="48" spans="1:6" s="109" customFormat="1" ht="15" customHeight="1">
      <c r="A48" s="108"/>
      <c r="B48" s="702">
        <v>602</v>
      </c>
      <c r="C48" s="125" t="s">
        <v>68</v>
      </c>
      <c r="D48" s="683">
        <v>9</v>
      </c>
      <c r="E48" s="683">
        <v>0</v>
      </c>
      <c r="F48" s="684">
        <f>+E48+D48</f>
        <v>9</v>
      </c>
    </row>
    <row r="49" spans="1:6" s="109" customFormat="1" ht="15" customHeight="1">
      <c r="A49" s="108"/>
      <c r="B49" s="702"/>
      <c r="C49" s="129" t="s">
        <v>69</v>
      </c>
      <c r="D49" s="699"/>
      <c r="E49" s="699"/>
      <c r="F49" s="700"/>
    </row>
    <row r="50" spans="1:6" s="109" customFormat="1" ht="15" customHeight="1">
      <c r="A50" s="108"/>
      <c r="B50" s="702">
        <v>603</v>
      </c>
      <c r="C50" s="125" t="s">
        <v>70</v>
      </c>
      <c r="D50" s="683">
        <v>947</v>
      </c>
      <c r="E50" s="683">
        <v>80</v>
      </c>
      <c r="F50" s="684">
        <f>+E50+D50</f>
        <v>1027</v>
      </c>
    </row>
    <row r="51" spans="1:6" s="109" customFormat="1" ht="15" customHeight="1">
      <c r="A51" s="108"/>
      <c r="B51" s="702"/>
      <c r="C51" s="129" t="s">
        <v>71</v>
      </c>
      <c r="D51" s="699"/>
      <c r="E51" s="699"/>
      <c r="F51" s="700"/>
    </row>
    <row r="52" spans="1:6" s="109" customFormat="1" ht="15" customHeight="1">
      <c r="A52" s="108"/>
      <c r="B52" s="702">
        <v>604</v>
      </c>
      <c r="C52" s="125" t="s">
        <v>72</v>
      </c>
      <c r="D52" s="683">
        <v>60</v>
      </c>
      <c r="E52" s="683">
        <v>1</v>
      </c>
      <c r="F52" s="684">
        <f>+E52+D52</f>
        <v>61</v>
      </c>
    </row>
    <row r="53" spans="1:6" s="109" customFormat="1" ht="15" customHeight="1">
      <c r="A53" s="108"/>
      <c r="B53" s="702"/>
      <c r="C53" s="129" t="s">
        <v>73</v>
      </c>
      <c r="D53" s="699"/>
      <c r="E53" s="699"/>
      <c r="F53" s="700"/>
    </row>
    <row r="54" spans="1:6" s="109" customFormat="1" ht="15" customHeight="1">
      <c r="A54" s="119" t="s">
        <v>1197</v>
      </c>
      <c r="B54" s="381"/>
      <c r="C54" s="108"/>
      <c r="D54" s="685">
        <v>12586</v>
      </c>
      <c r="E54" s="685">
        <v>347</v>
      </c>
      <c r="F54" s="685">
        <f>+E54+D54</f>
        <v>12933</v>
      </c>
    </row>
    <row r="55" spans="1:6" s="109" customFormat="1" ht="1.5" customHeight="1">
      <c r="A55" s="119" t="s">
        <v>907</v>
      </c>
      <c r="B55" s="381"/>
      <c r="C55" s="108"/>
      <c r="D55" s="701"/>
      <c r="E55" s="701"/>
      <c r="F55" s="685"/>
    </row>
    <row r="56" spans="1:6" s="109" customFormat="1" ht="15" customHeight="1">
      <c r="A56" s="108"/>
      <c r="B56" s="702">
        <v>701</v>
      </c>
      <c r="C56" s="125" t="s">
        <v>74</v>
      </c>
      <c r="D56" s="693">
        <v>2239</v>
      </c>
      <c r="E56" s="693">
        <v>12</v>
      </c>
      <c r="F56" s="695">
        <f>+E56+D56</f>
        <v>2251</v>
      </c>
    </row>
    <row r="57" spans="1:6" s="109" customFormat="1" ht="15" customHeight="1">
      <c r="A57" s="108"/>
      <c r="B57" s="702"/>
      <c r="C57" s="129" t="s">
        <v>75</v>
      </c>
      <c r="D57" s="694"/>
      <c r="E57" s="694"/>
      <c r="F57" s="696"/>
    </row>
    <row r="58" spans="1:6" s="109" customFormat="1" ht="15" customHeight="1">
      <c r="A58" s="108"/>
      <c r="B58" s="702">
        <v>702</v>
      </c>
      <c r="C58" s="125" t="s">
        <v>76</v>
      </c>
      <c r="D58" s="683">
        <v>106</v>
      </c>
      <c r="E58" s="693">
        <v>2</v>
      </c>
      <c r="F58" s="695">
        <f>+E58+D58</f>
        <v>108</v>
      </c>
    </row>
    <row r="59" spans="1:6" s="109" customFormat="1" ht="15" customHeight="1">
      <c r="A59" s="108"/>
      <c r="B59" s="702"/>
      <c r="C59" s="129" t="s">
        <v>77</v>
      </c>
      <c r="D59" s="699"/>
      <c r="E59" s="694"/>
      <c r="F59" s="696"/>
    </row>
    <row r="60" spans="1:6" s="109" customFormat="1" ht="15" customHeight="1">
      <c r="A60" s="108"/>
      <c r="B60" s="702">
        <v>703</v>
      </c>
      <c r="C60" s="125" t="s">
        <v>78</v>
      </c>
      <c r="D60" s="693">
        <v>5346</v>
      </c>
      <c r="E60" s="693">
        <v>201</v>
      </c>
      <c r="F60" s="695">
        <f>+E60+D60</f>
        <v>5547</v>
      </c>
    </row>
    <row r="61" spans="1:6" s="109" customFormat="1" ht="15" customHeight="1">
      <c r="A61" s="108"/>
      <c r="B61" s="702"/>
      <c r="C61" s="129" t="s">
        <v>79</v>
      </c>
      <c r="D61" s="694"/>
      <c r="E61" s="694"/>
      <c r="F61" s="696"/>
    </row>
    <row r="62" spans="1:6" s="109" customFormat="1" ht="15" customHeight="1">
      <c r="A62" s="108"/>
      <c r="B62" s="702">
        <v>704</v>
      </c>
      <c r="C62" s="125" t="s">
        <v>80</v>
      </c>
      <c r="D62" s="693">
        <v>4895</v>
      </c>
      <c r="E62" s="693">
        <v>132</v>
      </c>
      <c r="F62" s="695">
        <f>+E62+D62</f>
        <v>5027</v>
      </c>
    </row>
    <row r="63" spans="1:6" s="109" customFormat="1" ht="15" customHeight="1">
      <c r="A63" s="274"/>
      <c r="B63" s="703"/>
      <c r="C63" s="374" t="s">
        <v>81</v>
      </c>
      <c r="D63" s="697"/>
      <c r="E63" s="697"/>
      <c r="F63" s="698"/>
    </row>
    <row r="64" spans="1:6" s="109" customFormat="1" ht="12" customHeight="1">
      <c r="A64" s="108"/>
      <c r="B64" s="383"/>
      <c r="C64" s="129"/>
      <c r="D64" s="376"/>
      <c r="E64" s="680" t="s">
        <v>1022</v>
      </c>
      <c r="F64" s="680"/>
    </row>
    <row r="65" spans="1:7" s="109" customFormat="1" ht="18" customHeight="1">
      <c r="A65" s="687" t="s">
        <v>422</v>
      </c>
      <c r="B65" s="688"/>
      <c r="C65" s="675" t="s">
        <v>425</v>
      </c>
      <c r="D65" s="678">
        <f>+D4</f>
        <v>2011</v>
      </c>
      <c r="E65" s="679"/>
      <c r="F65" s="679"/>
      <c r="G65" s="108"/>
    </row>
    <row r="66" spans="1:7" s="109" customFormat="1" ht="18" customHeight="1">
      <c r="A66" s="689"/>
      <c r="B66" s="690"/>
      <c r="C66" s="676"/>
      <c r="D66" s="377" t="s">
        <v>44</v>
      </c>
      <c r="E66" s="377" t="s">
        <v>43</v>
      </c>
      <c r="F66" s="382" t="s">
        <v>45</v>
      </c>
      <c r="G66" s="108"/>
    </row>
    <row r="67" spans="1:7" s="109" customFormat="1" ht="18" customHeight="1">
      <c r="A67" s="691"/>
      <c r="B67" s="692"/>
      <c r="C67" s="677"/>
      <c r="D67" s="511" t="s">
        <v>983</v>
      </c>
      <c r="E67" s="511" t="s">
        <v>982</v>
      </c>
      <c r="F67" s="513" t="s">
        <v>981</v>
      </c>
      <c r="G67" s="108"/>
    </row>
    <row r="68" spans="1:6" s="109" customFormat="1" ht="15" customHeight="1">
      <c r="A68" s="119" t="s">
        <v>82</v>
      </c>
      <c r="B68" s="108"/>
      <c r="C68" s="108"/>
      <c r="D68" s="685">
        <v>22371</v>
      </c>
      <c r="E68" s="685">
        <v>1628</v>
      </c>
      <c r="F68" s="685">
        <f>+E68+D68</f>
        <v>23999</v>
      </c>
    </row>
    <row r="69" spans="1:6" s="109" customFormat="1" ht="15" customHeight="1">
      <c r="A69" s="119" t="s">
        <v>129</v>
      </c>
      <c r="B69" s="108"/>
      <c r="C69" s="108"/>
      <c r="D69" s="685"/>
      <c r="E69" s="685"/>
      <c r="F69" s="685"/>
    </row>
    <row r="70" spans="1:6" s="109" customFormat="1" ht="15" customHeight="1">
      <c r="A70" s="108"/>
      <c r="B70" s="383">
        <v>801</v>
      </c>
      <c r="C70" s="125" t="s">
        <v>83</v>
      </c>
      <c r="D70" s="683">
        <v>6275</v>
      </c>
      <c r="E70" s="683">
        <v>334</v>
      </c>
      <c r="F70" s="684">
        <f>+E70+D70</f>
        <v>6609</v>
      </c>
    </row>
    <row r="71" spans="1:6" s="109" customFormat="1" ht="15" customHeight="1">
      <c r="A71" s="108"/>
      <c r="B71" s="383"/>
      <c r="C71" s="129" t="s">
        <v>84</v>
      </c>
      <c r="D71" s="683"/>
      <c r="E71" s="683"/>
      <c r="F71" s="684"/>
    </row>
    <row r="72" spans="1:6" s="109" customFormat="1" ht="24.75" customHeight="1">
      <c r="A72" s="108"/>
      <c r="B72" s="383">
        <v>802</v>
      </c>
      <c r="C72" s="123" t="s">
        <v>85</v>
      </c>
      <c r="D72" s="683">
        <v>1666</v>
      </c>
      <c r="E72" s="683">
        <v>73</v>
      </c>
      <c r="F72" s="684">
        <f>+E72+D72</f>
        <v>1739</v>
      </c>
    </row>
    <row r="73" spans="1:6" s="109" customFormat="1" ht="15" customHeight="1">
      <c r="A73" s="108"/>
      <c r="B73" s="383"/>
      <c r="C73" s="129" t="s">
        <v>86</v>
      </c>
      <c r="D73" s="683"/>
      <c r="E73" s="683"/>
      <c r="F73" s="684"/>
    </row>
    <row r="74" spans="1:6" s="109" customFormat="1" ht="15" customHeight="1">
      <c r="A74" s="108"/>
      <c r="B74" s="383">
        <v>803</v>
      </c>
      <c r="C74" s="123" t="s">
        <v>87</v>
      </c>
      <c r="D74" s="683">
        <v>1341</v>
      </c>
      <c r="E74" s="683">
        <v>101</v>
      </c>
      <c r="F74" s="684">
        <f>+E74+D74</f>
        <v>1442</v>
      </c>
    </row>
    <row r="75" spans="1:6" s="109" customFormat="1" ht="15" customHeight="1">
      <c r="A75" s="108"/>
      <c r="B75" s="383"/>
      <c r="C75" s="129" t="s">
        <v>88</v>
      </c>
      <c r="D75" s="683"/>
      <c r="E75" s="683"/>
      <c r="F75" s="684"/>
    </row>
    <row r="76" spans="1:6" s="109" customFormat="1" ht="15" customHeight="1">
      <c r="A76" s="108"/>
      <c r="B76" s="383">
        <v>804</v>
      </c>
      <c r="C76" s="125" t="s">
        <v>426</v>
      </c>
      <c r="D76" s="120">
        <v>971</v>
      </c>
      <c r="E76" s="120">
        <v>60</v>
      </c>
      <c r="F76" s="121">
        <f>+E76+D76</f>
        <v>1031</v>
      </c>
    </row>
    <row r="77" spans="1:6" s="109" customFormat="1" ht="23.25" customHeight="1">
      <c r="A77" s="108"/>
      <c r="B77" s="383">
        <v>805</v>
      </c>
      <c r="C77" s="123" t="s">
        <v>89</v>
      </c>
      <c r="D77" s="683">
        <v>993</v>
      </c>
      <c r="E77" s="683">
        <v>56</v>
      </c>
      <c r="F77" s="684">
        <f>+E77+D77</f>
        <v>1049</v>
      </c>
    </row>
    <row r="78" spans="1:6" s="109" customFormat="1" ht="24.75" customHeight="1">
      <c r="A78" s="108"/>
      <c r="B78" s="383"/>
      <c r="C78" s="380" t="s">
        <v>90</v>
      </c>
      <c r="D78" s="683"/>
      <c r="E78" s="683"/>
      <c r="F78" s="684"/>
    </row>
    <row r="79" spans="1:6" s="109" customFormat="1" ht="15" customHeight="1">
      <c r="A79" s="108"/>
      <c r="B79" s="383">
        <v>806</v>
      </c>
      <c r="C79" s="125" t="s">
        <v>427</v>
      </c>
      <c r="D79" s="120">
        <v>2824</v>
      </c>
      <c r="E79" s="120">
        <v>186</v>
      </c>
      <c r="F79" s="121">
        <f>+E79+D79</f>
        <v>3010</v>
      </c>
    </row>
    <row r="80" spans="1:6" s="109" customFormat="1" ht="15" customHeight="1">
      <c r="A80" s="108"/>
      <c r="B80" s="383">
        <v>807</v>
      </c>
      <c r="C80" s="125" t="s">
        <v>91</v>
      </c>
      <c r="D80" s="683">
        <v>378</v>
      </c>
      <c r="E80" s="683">
        <v>20</v>
      </c>
      <c r="F80" s="684">
        <f>+E80+D80</f>
        <v>398</v>
      </c>
    </row>
    <row r="81" spans="1:6" s="109" customFormat="1" ht="15" customHeight="1">
      <c r="A81" s="108"/>
      <c r="B81" s="383"/>
      <c r="C81" s="129" t="s">
        <v>92</v>
      </c>
      <c r="D81" s="683"/>
      <c r="E81" s="683"/>
      <c r="F81" s="684"/>
    </row>
    <row r="82" spans="1:6" s="109" customFormat="1" ht="15" customHeight="1">
      <c r="A82" s="108"/>
      <c r="B82" s="383">
        <v>808</v>
      </c>
      <c r="C82" s="125" t="s">
        <v>93</v>
      </c>
      <c r="D82" s="683">
        <v>793</v>
      </c>
      <c r="E82" s="683">
        <v>82</v>
      </c>
      <c r="F82" s="684">
        <f>+E82+D82</f>
        <v>875</v>
      </c>
    </row>
    <row r="83" spans="1:6" s="109" customFormat="1" ht="15" customHeight="1">
      <c r="A83" s="108"/>
      <c r="B83" s="383"/>
      <c r="C83" s="129" t="s">
        <v>94</v>
      </c>
      <c r="D83" s="683"/>
      <c r="E83" s="683"/>
      <c r="F83" s="684"/>
    </row>
    <row r="84" spans="1:6" s="109" customFormat="1" ht="15" customHeight="1">
      <c r="A84" s="108"/>
      <c r="B84" s="383">
        <v>809</v>
      </c>
      <c r="C84" s="125" t="s">
        <v>95</v>
      </c>
      <c r="D84" s="683">
        <v>7130</v>
      </c>
      <c r="E84" s="683">
        <v>716</v>
      </c>
      <c r="F84" s="684">
        <f>+E84+D84</f>
        <v>7846</v>
      </c>
    </row>
    <row r="85" spans="1:6" s="109" customFormat="1" ht="15" customHeight="1">
      <c r="A85" s="108"/>
      <c r="B85" s="383"/>
      <c r="C85" s="129" t="s">
        <v>1007</v>
      </c>
      <c r="D85" s="683"/>
      <c r="E85" s="683"/>
      <c r="F85" s="684"/>
    </row>
    <row r="86" spans="1:6" s="109" customFormat="1" ht="15" customHeight="1">
      <c r="A86" s="119" t="s">
        <v>1203</v>
      </c>
      <c r="B86" s="108"/>
      <c r="C86" s="108"/>
      <c r="D86" s="685">
        <v>456</v>
      </c>
      <c r="E86" s="685">
        <v>9</v>
      </c>
      <c r="F86" s="685">
        <f>+E86+D86</f>
        <v>465</v>
      </c>
    </row>
    <row r="87" spans="1:6" s="109" customFormat="1" ht="3" customHeight="1">
      <c r="A87" s="119"/>
      <c r="B87" s="108"/>
      <c r="C87" s="108"/>
      <c r="D87" s="685"/>
      <c r="E87" s="685"/>
      <c r="F87" s="685"/>
    </row>
    <row r="88" spans="1:6" s="109" customFormat="1" ht="15" customHeight="1">
      <c r="A88" s="119" t="s">
        <v>96</v>
      </c>
      <c r="B88" s="108"/>
      <c r="C88" s="108"/>
      <c r="D88" s="685">
        <v>846</v>
      </c>
      <c r="E88" s="685">
        <v>40</v>
      </c>
      <c r="F88" s="685">
        <f>+E88+D88</f>
        <v>886</v>
      </c>
    </row>
    <row r="89" spans="1:6" s="109" customFormat="1" ht="15" customHeight="1">
      <c r="A89" s="119" t="s">
        <v>130</v>
      </c>
      <c r="B89" s="108"/>
      <c r="C89" s="108"/>
      <c r="D89" s="685"/>
      <c r="E89" s="685"/>
      <c r="F89" s="685"/>
    </row>
    <row r="90" spans="1:6" s="109" customFormat="1" ht="15" customHeight="1">
      <c r="A90" s="108"/>
      <c r="B90" s="383">
        <v>1001</v>
      </c>
      <c r="C90" s="125" t="s">
        <v>428</v>
      </c>
      <c r="D90" s="120">
        <v>501</v>
      </c>
      <c r="E90" s="120">
        <v>28</v>
      </c>
      <c r="F90" s="121">
        <f>+E90+D90</f>
        <v>529</v>
      </c>
    </row>
    <row r="91" spans="1:6" s="109" customFormat="1" ht="15" customHeight="1">
      <c r="A91" s="108"/>
      <c r="B91" s="383">
        <v>1002</v>
      </c>
      <c r="C91" s="125" t="s">
        <v>107</v>
      </c>
      <c r="D91" s="683">
        <v>110</v>
      </c>
      <c r="E91" s="683">
        <v>4</v>
      </c>
      <c r="F91" s="684">
        <f>+E91+D91</f>
        <v>114</v>
      </c>
    </row>
    <row r="92" spans="1:6" s="109" customFormat="1" ht="12.75" customHeight="1">
      <c r="A92" s="108"/>
      <c r="B92" s="383"/>
      <c r="C92" s="129" t="s">
        <v>108</v>
      </c>
      <c r="D92" s="683"/>
      <c r="E92" s="683"/>
      <c r="F92" s="684"/>
    </row>
    <row r="93" spans="1:6" s="109" customFormat="1" ht="12.75" customHeight="1">
      <c r="A93" s="108"/>
      <c r="B93" s="383">
        <v>1003</v>
      </c>
      <c r="C93" s="125" t="s">
        <v>109</v>
      </c>
      <c r="D93" s="683">
        <v>61</v>
      </c>
      <c r="E93" s="683">
        <v>0</v>
      </c>
      <c r="F93" s="684">
        <f>+E93+D93</f>
        <v>61</v>
      </c>
    </row>
    <row r="94" spans="1:6" s="109" customFormat="1" ht="12.75" customHeight="1">
      <c r="A94" s="108"/>
      <c r="B94" s="383"/>
      <c r="C94" s="129" t="s">
        <v>110</v>
      </c>
      <c r="D94" s="683"/>
      <c r="E94" s="683"/>
      <c r="F94" s="684"/>
    </row>
    <row r="95" spans="1:6" s="109" customFormat="1" ht="12.75" customHeight="1">
      <c r="A95" s="108"/>
      <c r="B95" s="383">
        <v>1004</v>
      </c>
      <c r="C95" s="125" t="s">
        <v>429</v>
      </c>
      <c r="D95" s="120">
        <v>174</v>
      </c>
      <c r="E95" s="120">
        <v>8</v>
      </c>
      <c r="F95" s="121">
        <f>+E95+D95</f>
        <v>182</v>
      </c>
    </row>
    <row r="96" spans="1:6" s="109" customFormat="1" ht="12.75" customHeight="1">
      <c r="A96" s="119" t="s">
        <v>111</v>
      </c>
      <c r="B96" s="108"/>
      <c r="C96" s="108"/>
      <c r="D96" s="685">
        <v>667</v>
      </c>
      <c r="E96" s="685">
        <v>28</v>
      </c>
      <c r="F96" s="685">
        <f>+E96+D96</f>
        <v>695</v>
      </c>
    </row>
    <row r="97" spans="1:6" s="109" customFormat="1" ht="12.75" customHeight="1">
      <c r="A97" s="119" t="s">
        <v>131</v>
      </c>
      <c r="B97" s="108"/>
      <c r="C97" s="108"/>
      <c r="D97" s="685"/>
      <c r="E97" s="685"/>
      <c r="F97" s="685"/>
    </row>
    <row r="98" spans="1:6" s="109" customFormat="1" ht="12.75" customHeight="1">
      <c r="A98" s="108"/>
      <c r="B98" s="383">
        <v>1101</v>
      </c>
      <c r="C98" s="125" t="s">
        <v>112</v>
      </c>
      <c r="D98" s="683">
        <v>658</v>
      </c>
      <c r="E98" s="683">
        <v>28</v>
      </c>
      <c r="F98" s="684">
        <f>+E98+D98</f>
        <v>686</v>
      </c>
    </row>
    <row r="99" spans="1:6" s="109" customFormat="1" ht="12.75" customHeight="1">
      <c r="A99" s="108"/>
      <c r="B99" s="383"/>
      <c r="C99" s="129" t="s">
        <v>113</v>
      </c>
      <c r="D99" s="683"/>
      <c r="E99" s="683"/>
      <c r="F99" s="684"/>
    </row>
    <row r="100" spans="1:6" s="109" customFormat="1" ht="12.75" customHeight="1">
      <c r="A100" s="108"/>
      <c r="B100" s="702">
        <v>1102</v>
      </c>
      <c r="C100" s="125" t="s">
        <v>1202</v>
      </c>
      <c r="D100" s="683">
        <v>9</v>
      </c>
      <c r="E100" s="683">
        <v>0</v>
      </c>
      <c r="F100" s="684">
        <f>+E100+D100</f>
        <v>9</v>
      </c>
    </row>
    <row r="101" spans="1:6" s="109" customFormat="1" ht="3.75" customHeight="1" hidden="1">
      <c r="A101" s="108"/>
      <c r="B101" s="702"/>
      <c r="C101" s="129"/>
      <c r="D101" s="683"/>
      <c r="E101" s="683"/>
      <c r="F101" s="684"/>
    </row>
    <row r="102" spans="1:6" s="109" customFormat="1" ht="15" customHeight="1">
      <c r="A102" s="119" t="s">
        <v>116</v>
      </c>
      <c r="B102" s="108"/>
      <c r="C102" s="108"/>
      <c r="D102" s="685">
        <v>35</v>
      </c>
      <c r="E102" s="685">
        <v>3</v>
      </c>
      <c r="F102" s="685">
        <f>+E102+D102</f>
        <v>38</v>
      </c>
    </row>
    <row r="103" spans="1:6" s="109" customFormat="1" ht="15" customHeight="1">
      <c r="A103" s="119" t="s">
        <v>132</v>
      </c>
      <c r="B103" s="108"/>
      <c r="C103" s="108"/>
      <c r="D103" s="685"/>
      <c r="E103" s="685"/>
      <c r="F103" s="685"/>
    </row>
    <row r="104" spans="1:6" s="109" customFormat="1" ht="15" customHeight="1">
      <c r="A104" s="119" t="s">
        <v>117</v>
      </c>
      <c r="B104" s="108"/>
      <c r="C104" s="108"/>
      <c r="D104" s="685">
        <v>6</v>
      </c>
      <c r="E104" s="685">
        <v>0</v>
      </c>
      <c r="F104" s="685">
        <f>+E104+D104</f>
        <v>6</v>
      </c>
    </row>
    <row r="105" spans="1:6" s="109" customFormat="1" ht="15" customHeight="1">
      <c r="A105" s="119" t="s">
        <v>133</v>
      </c>
      <c r="B105" s="108"/>
      <c r="C105" s="108"/>
      <c r="D105" s="685"/>
      <c r="E105" s="685"/>
      <c r="F105" s="685"/>
    </row>
    <row r="106" spans="1:6" s="109" customFormat="1" ht="15" customHeight="1">
      <c r="A106" s="119" t="s">
        <v>118</v>
      </c>
      <c r="B106" s="108"/>
      <c r="C106" s="108"/>
      <c r="D106" s="685">
        <v>7</v>
      </c>
      <c r="E106" s="685">
        <v>0</v>
      </c>
      <c r="F106" s="685">
        <f>+E106+D106</f>
        <v>7</v>
      </c>
    </row>
    <row r="107" spans="1:6" s="109" customFormat="1" ht="15" customHeight="1">
      <c r="A107" s="119" t="s">
        <v>134</v>
      </c>
      <c r="B107" s="108"/>
      <c r="C107" s="108"/>
      <c r="D107" s="685"/>
      <c r="E107" s="685"/>
      <c r="F107" s="685"/>
    </row>
    <row r="108" spans="1:6" s="109" customFormat="1" ht="15" customHeight="1">
      <c r="A108" s="119" t="s">
        <v>1199</v>
      </c>
      <c r="B108" s="108"/>
      <c r="C108" s="108"/>
      <c r="D108" s="685">
        <v>122</v>
      </c>
      <c r="E108" s="685">
        <v>1</v>
      </c>
      <c r="F108" s="685">
        <f>+E108+D108</f>
        <v>123</v>
      </c>
    </row>
    <row r="109" spans="1:6" s="109" customFormat="1" ht="0.75" customHeight="1">
      <c r="A109" s="119" t="s">
        <v>1198</v>
      </c>
      <c r="B109" s="108"/>
      <c r="C109" s="108"/>
      <c r="D109" s="685"/>
      <c r="E109" s="685"/>
      <c r="F109" s="685"/>
    </row>
    <row r="110" spans="1:6" s="109" customFormat="1" ht="13.5" customHeight="1">
      <c r="A110" s="119" t="s">
        <v>492</v>
      </c>
      <c r="B110" s="108"/>
      <c r="C110" s="108"/>
      <c r="D110" s="369">
        <v>218</v>
      </c>
      <c r="E110" s="369">
        <v>9</v>
      </c>
      <c r="F110" s="369">
        <f>+E110+D110</f>
        <v>227</v>
      </c>
    </row>
    <row r="111" spans="1:6" s="109" customFormat="1" ht="13.5" customHeight="1">
      <c r="A111" s="108"/>
      <c r="B111" s="383">
        <v>1601</v>
      </c>
      <c r="C111" s="125" t="s">
        <v>430</v>
      </c>
      <c r="D111" s="120">
        <v>65</v>
      </c>
      <c r="E111" s="120">
        <v>8</v>
      </c>
      <c r="F111" s="121">
        <f>+E111+D111</f>
        <v>73</v>
      </c>
    </row>
    <row r="112" spans="1:6" s="109" customFormat="1" ht="13.5" customHeight="1">
      <c r="A112" s="108"/>
      <c r="B112" s="383">
        <v>1602</v>
      </c>
      <c r="C112" s="125" t="s">
        <v>119</v>
      </c>
      <c r="D112" s="683">
        <v>153</v>
      </c>
      <c r="E112" s="683">
        <v>1</v>
      </c>
      <c r="F112" s="684">
        <f>+E112+D112</f>
        <v>154</v>
      </c>
    </row>
    <row r="113" spans="1:6" s="109" customFormat="1" ht="13.5" customHeight="1">
      <c r="A113" s="108"/>
      <c r="B113" s="383"/>
      <c r="C113" s="129" t="s">
        <v>0</v>
      </c>
      <c r="D113" s="683"/>
      <c r="E113" s="683"/>
      <c r="F113" s="684"/>
    </row>
    <row r="114" spans="1:6" s="109" customFormat="1" ht="13.5" customHeight="1">
      <c r="A114" s="119" t="s">
        <v>120</v>
      </c>
      <c r="B114" s="108"/>
      <c r="C114" s="108"/>
      <c r="D114" s="685">
        <v>2</v>
      </c>
      <c r="E114" s="685">
        <v>0</v>
      </c>
      <c r="F114" s="685">
        <f>+E114+D114</f>
        <v>2</v>
      </c>
    </row>
    <row r="115" spans="1:6" s="109" customFormat="1" ht="13.5" customHeight="1">
      <c r="A115" s="119" t="s">
        <v>431</v>
      </c>
      <c r="B115" s="108"/>
      <c r="C115" s="108"/>
      <c r="D115" s="685"/>
      <c r="E115" s="685"/>
      <c r="F115" s="685"/>
    </row>
    <row r="116" spans="1:6" s="109" customFormat="1" ht="13.5" customHeight="1">
      <c r="A116" s="119" t="s">
        <v>885</v>
      </c>
      <c r="B116" s="108"/>
      <c r="C116" s="108"/>
      <c r="D116" s="685">
        <v>124</v>
      </c>
      <c r="E116" s="685">
        <v>12</v>
      </c>
      <c r="F116" s="685">
        <f>+E116+D116</f>
        <v>136</v>
      </c>
    </row>
    <row r="117" spans="1:6" s="109" customFormat="1" ht="15" customHeight="1">
      <c r="A117" s="119" t="s">
        <v>432</v>
      </c>
      <c r="B117" s="108"/>
      <c r="C117" s="108"/>
      <c r="D117" s="685"/>
      <c r="E117" s="685"/>
      <c r="F117" s="685"/>
    </row>
    <row r="118" spans="1:6" s="109" customFormat="1" ht="22.5" customHeight="1">
      <c r="A118" s="108"/>
      <c r="B118" s="383">
        <v>1801</v>
      </c>
      <c r="C118" s="123" t="s">
        <v>1204</v>
      </c>
      <c r="D118" s="683">
        <v>119</v>
      </c>
      <c r="E118" s="683">
        <v>12</v>
      </c>
      <c r="F118" s="684">
        <f>+E118+D118</f>
        <v>131</v>
      </c>
    </row>
    <row r="119" spans="1:6" s="109" customFormat="1" ht="1.5" customHeight="1">
      <c r="A119" s="108"/>
      <c r="B119" s="383"/>
      <c r="C119" s="129"/>
      <c r="D119" s="683"/>
      <c r="E119" s="683"/>
      <c r="F119" s="684"/>
    </row>
    <row r="120" spans="1:6" s="109" customFormat="1" ht="12" customHeight="1">
      <c r="A120" s="108"/>
      <c r="B120" s="383">
        <v>1802</v>
      </c>
      <c r="C120" s="125" t="s">
        <v>121</v>
      </c>
      <c r="D120" s="683">
        <v>3</v>
      </c>
      <c r="E120" s="683">
        <v>0</v>
      </c>
      <c r="F120" s="684">
        <f>+E120+D120</f>
        <v>3</v>
      </c>
    </row>
    <row r="121" spans="1:6" s="109" customFormat="1" ht="12" customHeight="1">
      <c r="A121" s="108"/>
      <c r="B121" s="383"/>
      <c r="C121" s="129" t="s">
        <v>122</v>
      </c>
      <c r="D121" s="683"/>
      <c r="E121" s="683"/>
      <c r="F121" s="684"/>
    </row>
    <row r="122" spans="1:6" s="109" customFormat="1" ht="12" customHeight="1">
      <c r="A122" s="108"/>
      <c r="B122" s="383">
        <v>1803</v>
      </c>
      <c r="C122" s="125" t="s">
        <v>123</v>
      </c>
      <c r="D122" s="683">
        <v>2</v>
      </c>
      <c r="E122" s="683">
        <v>0</v>
      </c>
      <c r="F122" s="684">
        <f>+E122+D122</f>
        <v>2</v>
      </c>
    </row>
    <row r="123" spans="1:6" s="109" customFormat="1" ht="12" customHeight="1">
      <c r="A123" s="108"/>
      <c r="B123" s="383"/>
      <c r="C123" s="129" t="s">
        <v>124</v>
      </c>
      <c r="D123" s="683"/>
      <c r="E123" s="683"/>
      <c r="F123" s="684"/>
    </row>
    <row r="124" spans="1:6" s="109" customFormat="1" ht="12" customHeight="1">
      <c r="A124" s="119" t="s">
        <v>1201</v>
      </c>
      <c r="B124" s="108"/>
      <c r="C124" s="108"/>
      <c r="D124" s="685">
        <v>5469</v>
      </c>
      <c r="E124" s="685">
        <v>386</v>
      </c>
      <c r="F124" s="685">
        <f>+E124+D124</f>
        <v>5855</v>
      </c>
    </row>
    <row r="125" spans="1:6" s="109" customFormat="1" ht="0.75" customHeight="1">
      <c r="A125" s="119" t="s">
        <v>1200</v>
      </c>
      <c r="B125" s="108"/>
      <c r="C125" s="108"/>
      <c r="D125" s="685"/>
      <c r="E125" s="685"/>
      <c r="F125" s="685"/>
    </row>
    <row r="126" spans="1:6" s="122" customFormat="1" ht="12" customHeight="1">
      <c r="A126" s="273" t="s">
        <v>980</v>
      </c>
      <c r="B126" s="273"/>
      <c r="C126" s="273"/>
      <c r="D126" s="681">
        <f>+D124+D116+D114+D110+D108+D106+D104+D102+D96+D88++D86+D68+D54++D44+D35+D33+D26+D23+D7</f>
        <v>65059</v>
      </c>
      <c r="E126" s="681">
        <f>+E124+E116+E114+E110+E108+E106+E104+E102+E96+E88++E86+E68+E54++E44+E35+E33+E26+E23+E7</f>
        <v>4168</v>
      </c>
      <c r="F126" s="681">
        <f>+E126+D126</f>
        <v>69227</v>
      </c>
    </row>
    <row r="127" spans="1:6" s="109" customFormat="1" ht="12" customHeight="1">
      <c r="A127" s="274" t="s">
        <v>981</v>
      </c>
      <c r="B127" s="274"/>
      <c r="C127" s="274"/>
      <c r="D127" s="682"/>
      <c r="E127" s="682"/>
      <c r="F127" s="682"/>
    </row>
    <row r="128" spans="1:6" s="109" customFormat="1" ht="24" customHeight="1">
      <c r="A128" s="709" t="s">
        <v>1134</v>
      </c>
      <c r="B128" s="710"/>
      <c r="C128" s="710"/>
      <c r="D128" s="710"/>
      <c r="E128" s="710"/>
      <c r="F128" s="710"/>
    </row>
    <row r="129" spans="4:6" s="109" customFormat="1" ht="12">
      <c r="D129" s="133"/>
      <c r="E129" s="133"/>
      <c r="F129" s="133"/>
    </row>
    <row r="130" s="109" customFormat="1" ht="12"/>
    <row r="131" s="109" customFormat="1" ht="12"/>
    <row r="132" s="109" customFormat="1" ht="12"/>
    <row r="133" s="109" customFormat="1" ht="12"/>
    <row r="134" s="109" customFormat="1" ht="12"/>
    <row r="135" s="109" customFormat="1" ht="12"/>
    <row r="136" s="109" customFormat="1" ht="12"/>
    <row r="137" s="109" customFormat="1" ht="12"/>
    <row r="138" s="109" customFormat="1" ht="12"/>
    <row r="139" s="109" customFormat="1" ht="12"/>
    <row r="140" s="109" customFormat="1" ht="12"/>
    <row r="141" s="109" customFormat="1" ht="12"/>
    <row r="142" s="109" customFormat="1" ht="12"/>
    <row r="143" s="109" customFormat="1" ht="12"/>
    <row r="144" s="109" customFormat="1" ht="12"/>
    <row r="145" s="109" customFormat="1" ht="12"/>
    <row r="146" s="109" customFormat="1" ht="12"/>
    <row r="147" s="109" customFormat="1" ht="12"/>
    <row r="148" s="109" customFormat="1" ht="12"/>
    <row r="149" s="109" customFormat="1" ht="12"/>
    <row r="150" s="109" customFormat="1" ht="12"/>
    <row r="151" s="109" customFormat="1" ht="12"/>
    <row r="152" s="109" customFormat="1" ht="12"/>
    <row r="153" s="109" customFormat="1" ht="12"/>
    <row r="154" s="109" customFormat="1" ht="12"/>
    <row r="155" s="109" customFormat="1" ht="12"/>
    <row r="156" s="109" customFormat="1" ht="12"/>
    <row r="157" s="109" customFormat="1" ht="12"/>
    <row r="158" s="109" customFormat="1" ht="12"/>
    <row r="159" s="109" customFormat="1" ht="12"/>
    <row r="160" s="109" customFormat="1" ht="12"/>
    <row r="161" s="109" customFormat="1" ht="12"/>
    <row r="162" s="109" customFormat="1" ht="12"/>
    <row r="163" s="109" customFormat="1" ht="12"/>
    <row r="164" s="109" customFormat="1" ht="12"/>
    <row r="165" s="109" customFormat="1" ht="12"/>
    <row r="166" s="109" customFormat="1" ht="12"/>
    <row r="167" s="109" customFormat="1" ht="12"/>
    <row r="168" s="109" customFormat="1" ht="12"/>
    <row r="169" s="109" customFormat="1" ht="12"/>
    <row r="170" s="109" customFormat="1" ht="12"/>
    <row r="171" s="109" customFormat="1" ht="12"/>
    <row r="172" s="109" customFormat="1" ht="12"/>
    <row r="173" s="109" customFormat="1" ht="12"/>
    <row r="174" s="109" customFormat="1" ht="12"/>
    <row r="175" s="109" customFormat="1" ht="12"/>
    <row r="176" s="109" customFormat="1" ht="12"/>
    <row r="177" s="109" customFormat="1" ht="12"/>
    <row r="178" s="109" customFormat="1" ht="12"/>
    <row r="179" s="109" customFormat="1" ht="12"/>
    <row r="180" s="109" customFormat="1" ht="12"/>
    <row r="181" s="109" customFormat="1" ht="12"/>
    <row r="182" s="109" customFormat="1" ht="12"/>
    <row r="183" s="109" customFormat="1" ht="12"/>
    <row r="184" s="109" customFormat="1" ht="12"/>
    <row r="185" s="109" customFormat="1" ht="12"/>
    <row r="186" s="109" customFormat="1" ht="12"/>
    <row r="187" s="109" customFormat="1" ht="12"/>
    <row r="188" s="109" customFormat="1" ht="12"/>
    <row r="189" s="109" customFormat="1" ht="12"/>
    <row r="190" s="109" customFormat="1" ht="12"/>
    <row r="191" s="109" customFormat="1" ht="12"/>
    <row r="192" s="109" customFormat="1" ht="12"/>
    <row r="193" s="109" customFormat="1" ht="12"/>
    <row r="194" s="109" customFormat="1" ht="12"/>
    <row r="195" s="109" customFormat="1" ht="12"/>
    <row r="196" s="109" customFormat="1" ht="12"/>
    <row r="197" s="109" customFormat="1" ht="12"/>
    <row r="198" s="109" customFormat="1" ht="12"/>
    <row r="199" s="109" customFormat="1" ht="12"/>
    <row r="200" s="109" customFormat="1" ht="12"/>
    <row r="201" s="109" customFormat="1" ht="12"/>
    <row r="202" s="109" customFormat="1" ht="12"/>
    <row r="203" s="109" customFormat="1" ht="12"/>
    <row r="204" s="109" customFormat="1" ht="12"/>
    <row r="205" s="109" customFormat="1" ht="12"/>
    <row r="206" s="109" customFormat="1" ht="12"/>
    <row r="207" s="109" customFormat="1" ht="12"/>
    <row r="208" s="109" customFormat="1" ht="12"/>
    <row r="209" s="109" customFormat="1" ht="12"/>
    <row r="210" s="109" customFormat="1" ht="12"/>
    <row r="211" s="109" customFormat="1" ht="12"/>
    <row r="212" s="109" customFormat="1" ht="12"/>
    <row r="213" s="109" customFormat="1" ht="12"/>
    <row r="214" s="109" customFormat="1" ht="12"/>
    <row r="215" s="109" customFormat="1" ht="12"/>
    <row r="216" s="109" customFormat="1" ht="12"/>
    <row r="217" s="109" customFormat="1" ht="12"/>
    <row r="218" s="109" customFormat="1" ht="12"/>
    <row r="219" s="109" customFormat="1" ht="12"/>
    <row r="220" s="109" customFormat="1" ht="12"/>
    <row r="221" s="109" customFormat="1" ht="12"/>
    <row r="222" s="109" customFormat="1" ht="12"/>
    <row r="223" s="109" customFormat="1" ht="12"/>
    <row r="224" s="109" customFormat="1" ht="12"/>
    <row r="225" s="109" customFormat="1" ht="12"/>
    <row r="226" s="109" customFormat="1" ht="12"/>
    <row r="227" s="109" customFormat="1" ht="12"/>
    <row r="228" s="109" customFormat="1" ht="12"/>
    <row r="229" s="109" customFormat="1" ht="12"/>
    <row r="230" s="109" customFormat="1" ht="12"/>
    <row r="231" s="109" customFormat="1" ht="12"/>
    <row r="232" s="109" customFormat="1" ht="12"/>
    <row r="233" s="109" customFormat="1" ht="12"/>
    <row r="234" s="109" customFormat="1" ht="12"/>
    <row r="235" s="109" customFormat="1" ht="12"/>
    <row r="236" s="109" customFormat="1" ht="12"/>
    <row r="237" s="109" customFormat="1" ht="12"/>
    <row r="238" s="109" customFormat="1" ht="12"/>
    <row r="239" s="109" customFormat="1" ht="12"/>
    <row r="240" s="109" customFormat="1" ht="12"/>
    <row r="241" s="109" customFormat="1" ht="12"/>
    <row r="242" s="109" customFormat="1" ht="12"/>
    <row r="243" s="109" customFormat="1" ht="12"/>
    <row r="244" s="109" customFormat="1" ht="12"/>
    <row r="245" s="109" customFormat="1" ht="12"/>
    <row r="246" s="109" customFormat="1" ht="12"/>
    <row r="247" s="109" customFormat="1" ht="12"/>
    <row r="248" s="109" customFormat="1" ht="12"/>
    <row r="249" s="109" customFormat="1" ht="12"/>
    <row r="250" s="109" customFormat="1" ht="12"/>
    <row r="251" s="109" customFormat="1" ht="12"/>
    <row r="252" s="109" customFormat="1" ht="12"/>
    <row r="253" s="109" customFormat="1" ht="12"/>
    <row r="254" s="109" customFormat="1" ht="12"/>
    <row r="255" s="109" customFormat="1" ht="12"/>
    <row r="256" s="109" customFormat="1" ht="12"/>
    <row r="257" s="109" customFormat="1" ht="12"/>
    <row r="258" s="109" customFormat="1" ht="12"/>
    <row r="259" s="109" customFormat="1" ht="12"/>
    <row r="260" s="109" customFormat="1" ht="12"/>
    <row r="261" s="109" customFormat="1" ht="12"/>
    <row r="262" s="109" customFormat="1" ht="12"/>
    <row r="263" s="109" customFormat="1" ht="12"/>
    <row r="264" s="109" customFormat="1" ht="12"/>
    <row r="265" s="109" customFormat="1" ht="12"/>
    <row r="266" s="109" customFormat="1" ht="12"/>
    <row r="267" s="109" customFormat="1" ht="12"/>
    <row r="268" s="109" customFormat="1" ht="12"/>
    <row r="269" s="109" customFormat="1" ht="12"/>
    <row r="270" s="109" customFormat="1" ht="12"/>
    <row r="271" s="109" customFormat="1" ht="12"/>
    <row r="272" s="109" customFormat="1" ht="12"/>
    <row r="273" s="109" customFormat="1" ht="12"/>
    <row r="274" s="109" customFormat="1" ht="12"/>
    <row r="275" s="109" customFormat="1" ht="12"/>
    <row r="276" s="109" customFormat="1" ht="12"/>
    <row r="277" s="109" customFormat="1" ht="12"/>
    <row r="278" s="109" customFormat="1" ht="12"/>
    <row r="279" s="109" customFormat="1" ht="12"/>
    <row r="280" s="109" customFormat="1" ht="12"/>
    <row r="281" s="109" customFormat="1" ht="12"/>
    <row r="282" s="109" customFormat="1" ht="12"/>
    <row r="283" s="109" customFormat="1" ht="12"/>
    <row r="284" s="109" customFormat="1" ht="12"/>
    <row r="285" s="109" customFormat="1" ht="12"/>
    <row r="286" s="109" customFormat="1" ht="12"/>
    <row r="287" s="109" customFormat="1" ht="12"/>
    <row r="288" s="109" customFormat="1" ht="12"/>
    <row r="289" s="109" customFormat="1" ht="12"/>
    <row r="290" s="109" customFormat="1" ht="12"/>
    <row r="291" s="109" customFormat="1" ht="12"/>
    <row r="292" s="109" customFormat="1" ht="12"/>
    <row r="293" s="109" customFormat="1" ht="12"/>
    <row r="294" s="109" customFormat="1" ht="12"/>
    <row r="295" s="109" customFormat="1" ht="12"/>
    <row r="296" s="109" customFormat="1" ht="12"/>
    <row r="297" s="109" customFormat="1" ht="12"/>
    <row r="298" s="109" customFormat="1" ht="12"/>
    <row r="299" s="109" customFormat="1" ht="12"/>
    <row r="300" s="109" customFormat="1" ht="12"/>
    <row r="301" s="109" customFormat="1" ht="12"/>
    <row r="302" s="109" customFormat="1" ht="12"/>
    <row r="303" s="109" customFormat="1" ht="12"/>
    <row r="304" s="109" customFormat="1" ht="12"/>
    <row r="305" s="109" customFormat="1" ht="12"/>
    <row r="306" s="109" customFormat="1" ht="12"/>
    <row r="307" s="109" customFormat="1" ht="12"/>
    <row r="308" s="109" customFormat="1" ht="12"/>
    <row r="309" s="109" customFormat="1" ht="12"/>
    <row r="310" s="109" customFormat="1" ht="12"/>
    <row r="311" s="109" customFormat="1" ht="12"/>
    <row r="312" s="109" customFormat="1" ht="12"/>
    <row r="313" s="109" customFormat="1" ht="12"/>
    <row r="314" s="109" customFormat="1" ht="12"/>
    <row r="315" s="109" customFormat="1" ht="12"/>
    <row r="316" s="109" customFormat="1" ht="12"/>
    <row r="317" s="109" customFormat="1" ht="12"/>
    <row r="318" s="109" customFormat="1" ht="12"/>
    <row r="319" s="109" customFormat="1" ht="12"/>
    <row r="320" s="109" customFormat="1" ht="12"/>
    <row r="321" s="109" customFormat="1" ht="12"/>
    <row r="322" s="109" customFormat="1" ht="12"/>
    <row r="323" s="109" customFormat="1" ht="12"/>
    <row r="324" s="109" customFormat="1" ht="12"/>
    <row r="325" s="109" customFormat="1" ht="12"/>
    <row r="326" s="109" customFormat="1" ht="12"/>
    <row r="327" s="109" customFormat="1" ht="12"/>
    <row r="328" s="109" customFormat="1" ht="12"/>
    <row r="329" s="109" customFormat="1" ht="12"/>
    <row r="330" s="109" customFormat="1" ht="12"/>
    <row r="331" s="109" customFormat="1" ht="12"/>
    <row r="332" s="109" customFormat="1" ht="12"/>
    <row r="333" s="109" customFormat="1" ht="12"/>
    <row r="334" s="109" customFormat="1" ht="12"/>
    <row r="335" s="109" customFormat="1" ht="12"/>
    <row r="336" s="109" customFormat="1" ht="12"/>
    <row r="337" s="109" customFormat="1" ht="12"/>
    <row r="338" s="109" customFormat="1" ht="12"/>
    <row r="339" s="109" customFormat="1" ht="12"/>
    <row r="340" s="109" customFormat="1" ht="12"/>
    <row r="341" s="109" customFormat="1" ht="12"/>
    <row r="342" s="109" customFormat="1" ht="12"/>
    <row r="343" s="109" customFormat="1" ht="12"/>
    <row r="344" s="109" customFormat="1" ht="12"/>
    <row r="345" s="109" customFormat="1" ht="12"/>
    <row r="346" s="109" customFormat="1" ht="12"/>
    <row r="347" s="109" customFormat="1" ht="12"/>
    <row r="348" s="109" customFormat="1" ht="12"/>
    <row r="349" s="109" customFormat="1" ht="12"/>
    <row r="350" s="109" customFormat="1" ht="12"/>
    <row r="351" s="109" customFormat="1" ht="12"/>
    <row r="352" s="109" customFormat="1" ht="12"/>
    <row r="353" s="109" customFormat="1" ht="12"/>
    <row r="354" s="109" customFormat="1" ht="12"/>
    <row r="355" s="109" customFormat="1" ht="12"/>
    <row r="356" s="109" customFormat="1" ht="12"/>
    <row r="357" s="109" customFormat="1" ht="12"/>
    <row r="358" s="109" customFormat="1" ht="12"/>
    <row r="359" s="109" customFormat="1" ht="12"/>
    <row r="360" s="109" customFormat="1" ht="12"/>
    <row r="361" s="109" customFormat="1" ht="12"/>
    <row r="362" s="109" customFormat="1" ht="12"/>
    <row r="363" s="109" customFormat="1" ht="12"/>
    <row r="364" s="109" customFormat="1" ht="12"/>
    <row r="365" s="109" customFormat="1" ht="12"/>
    <row r="366" s="109" customFormat="1" ht="12"/>
    <row r="367" s="109" customFormat="1" ht="12"/>
    <row r="368" s="109" customFormat="1" ht="12"/>
    <row r="369" s="109" customFormat="1" ht="12"/>
    <row r="370" s="109" customFormat="1" ht="12"/>
    <row r="371" s="109" customFormat="1" ht="12"/>
    <row r="372" s="109" customFormat="1" ht="12"/>
    <row r="373" s="109" customFormat="1" ht="12"/>
    <row r="374" s="109" customFormat="1" ht="12"/>
    <row r="375" s="109" customFormat="1" ht="12"/>
    <row r="376" s="109" customFormat="1" ht="12"/>
    <row r="377" s="109" customFormat="1" ht="12"/>
    <row r="378" s="109" customFormat="1" ht="12"/>
    <row r="379" s="109" customFormat="1" ht="12"/>
    <row r="380" s="109" customFormat="1" ht="12"/>
    <row r="381" s="109" customFormat="1" ht="12"/>
    <row r="382" s="109" customFormat="1" ht="12"/>
    <row r="383" s="109" customFormat="1" ht="12"/>
    <row r="384" s="109" customFormat="1" ht="12"/>
    <row r="385" s="109" customFormat="1" ht="12"/>
    <row r="386" s="109" customFormat="1" ht="12"/>
    <row r="387" s="109" customFormat="1" ht="12"/>
    <row r="388" s="109" customFormat="1" ht="12"/>
    <row r="389" s="109" customFormat="1" ht="12"/>
    <row r="390" s="109" customFormat="1" ht="12"/>
    <row r="391" s="109" customFormat="1" ht="12"/>
    <row r="392" s="109" customFormat="1" ht="12"/>
    <row r="393" s="109" customFormat="1" ht="12"/>
    <row r="394" s="109" customFormat="1" ht="12"/>
    <row r="395" s="109" customFormat="1" ht="12"/>
    <row r="396" s="109" customFormat="1" ht="12"/>
    <row r="397" s="109" customFormat="1" ht="12"/>
    <row r="398" s="109" customFormat="1" ht="12"/>
    <row r="399" s="109" customFormat="1" ht="12"/>
    <row r="400" s="109" customFormat="1" ht="12"/>
    <row r="401" s="109" customFormat="1" ht="12"/>
    <row r="402" s="109" customFormat="1" ht="12"/>
    <row r="403" s="109" customFormat="1" ht="12"/>
    <row r="404" s="109" customFormat="1" ht="12"/>
    <row r="405" s="109" customFormat="1" ht="12"/>
    <row r="406" s="109" customFormat="1" ht="12"/>
    <row r="407" s="109" customFormat="1" ht="12"/>
    <row r="408" s="109" customFormat="1" ht="12"/>
    <row r="409" s="109" customFormat="1" ht="12"/>
    <row r="410" s="109" customFormat="1" ht="12"/>
    <row r="411" s="109" customFormat="1" ht="12"/>
    <row r="412" s="109" customFormat="1" ht="12"/>
    <row r="413" s="109" customFormat="1" ht="12"/>
    <row r="414" s="109" customFormat="1" ht="12"/>
    <row r="415" s="109" customFormat="1" ht="12"/>
    <row r="416" s="109" customFormat="1" ht="12"/>
    <row r="417" s="109" customFormat="1" ht="12"/>
    <row r="418" s="109" customFormat="1" ht="12"/>
    <row r="419" s="109" customFormat="1" ht="12"/>
    <row r="420" s="109" customFormat="1" ht="12"/>
    <row r="421" s="109" customFormat="1" ht="12"/>
    <row r="422" s="109" customFormat="1" ht="12"/>
    <row r="423" s="109" customFormat="1" ht="12"/>
    <row r="424" s="109" customFormat="1" ht="12"/>
    <row r="425" s="109" customFormat="1" ht="12"/>
    <row r="426" s="109" customFormat="1" ht="12"/>
    <row r="427" s="109" customFormat="1" ht="12"/>
    <row r="428" s="109" customFormat="1" ht="12"/>
    <row r="429" s="109" customFormat="1" ht="12"/>
    <row r="430" s="109" customFormat="1" ht="12"/>
    <row r="431" s="109" customFormat="1" ht="12"/>
    <row r="432" s="109" customFormat="1" ht="12"/>
    <row r="433" s="109" customFormat="1" ht="12"/>
    <row r="434" s="109" customFormat="1" ht="12"/>
    <row r="435" s="109" customFormat="1" ht="12"/>
    <row r="436" s="109" customFormat="1" ht="12"/>
    <row r="437" s="109" customFormat="1" ht="12"/>
    <row r="438" s="109" customFormat="1" ht="12"/>
    <row r="439" s="109" customFormat="1" ht="12"/>
    <row r="440" s="109" customFormat="1" ht="12"/>
    <row r="441" s="109" customFormat="1" ht="12"/>
    <row r="442" s="109" customFormat="1" ht="12"/>
    <row r="443" s="109" customFormat="1" ht="12"/>
    <row r="444" s="109" customFormat="1" ht="12"/>
    <row r="445" s="109" customFormat="1" ht="12"/>
    <row r="446" s="109" customFormat="1" ht="12"/>
    <row r="447" s="109" customFormat="1" ht="12"/>
    <row r="448" s="109" customFormat="1" ht="12"/>
    <row r="449" s="109" customFormat="1" ht="12"/>
    <row r="450" s="109" customFormat="1" ht="12"/>
    <row r="451" s="109" customFormat="1" ht="12"/>
    <row r="452" s="109" customFormat="1" ht="12"/>
    <row r="453" s="109" customFormat="1" ht="12"/>
    <row r="454" s="109" customFormat="1" ht="12"/>
    <row r="455" s="109" customFormat="1" ht="12"/>
    <row r="456" s="109" customFormat="1" ht="12"/>
    <row r="457" s="109" customFormat="1" ht="12"/>
    <row r="458" s="109" customFormat="1" ht="12"/>
    <row r="459" s="109" customFormat="1" ht="12"/>
    <row r="460" s="109" customFormat="1" ht="12"/>
    <row r="461" s="109" customFormat="1" ht="12"/>
    <row r="462" s="109" customFormat="1" ht="12"/>
    <row r="463" s="109" customFormat="1" ht="12"/>
    <row r="464" s="109" customFormat="1" ht="12"/>
    <row r="465" s="109" customFormat="1" ht="12"/>
    <row r="466" s="109" customFormat="1" ht="12"/>
    <row r="467" s="109" customFormat="1" ht="12"/>
    <row r="468" s="109" customFormat="1" ht="12"/>
    <row r="469" s="109" customFormat="1" ht="12"/>
    <row r="470" s="109" customFormat="1" ht="12"/>
    <row r="471" s="109" customFormat="1" ht="12"/>
    <row r="472" s="109" customFormat="1" ht="12"/>
    <row r="473" s="109" customFormat="1" ht="12"/>
    <row r="474" s="109" customFormat="1" ht="12"/>
    <row r="475" s="109" customFormat="1" ht="12"/>
    <row r="476" s="109" customFormat="1" ht="12"/>
    <row r="477" s="109" customFormat="1" ht="12"/>
    <row r="478" s="109" customFormat="1" ht="12"/>
    <row r="479" s="109" customFormat="1" ht="12"/>
    <row r="480" s="109" customFormat="1" ht="12"/>
    <row r="481" s="109" customFormat="1" ht="12"/>
    <row r="482" s="109" customFormat="1" ht="12"/>
    <row r="483" s="109" customFormat="1" ht="12"/>
    <row r="484" s="109" customFormat="1" ht="12"/>
    <row r="485" s="109" customFormat="1" ht="12"/>
    <row r="486" s="109" customFormat="1" ht="12"/>
    <row r="487" s="109" customFormat="1" ht="12"/>
    <row r="488" s="109" customFormat="1" ht="12"/>
    <row r="489" s="109" customFormat="1" ht="12"/>
    <row r="490" s="109" customFormat="1" ht="12"/>
    <row r="491" s="109" customFormat="1" ht="12"/>
    <row r="492" s="109" customFormat="1" ht="12"/>
    <row r="493" s="109" customFormat="1" ht="12"/>
    <row r="494" s="109" customFormat="1" ht="12"/>
    <row r="495" s="109" customFormat="1" ht="12"/>
    <row r="496" s="109" customFormat="1" ht="12"/>
    <row r="497" s="109" customFormat="1" ht="12"/>
    <row r="498" s="109" customFormat="1" ht="12"/>
    <row r="499" s="109" customFormat="1" ht="12"/>
    <row r="500" s="109" customFormat="1" ht="12"/>
    <row r="501" s="109" customFormat="1" ht="12"/>
    <row r="502" s="109" customFormat="1" ht="12"/>
    <row r="503" s="109" customFormat="1" ht="12"/>
    <row r="504" s="109" customFormat="1" ht="12"/>
    <row r="505" s="109" customFormat="1" ht="12"/>
    <row r="506" s="109" customFormat="1" ht="12"/>
    <row r="507" s="109" customFormat="1" ht="12"/>
    <row r="508" s="109" customFormat="1" ht="12"/>
    <row r="509" s="109" customFormat="1" ht="12"/>
    <row r="510" s="109" customFormat="1" ht="12"/>
    <row r="511" s="109" customFormat="1" ht="12"/>
    <row r="512" s="109" customFormat="1" ht="12"/>
    <row r="513" s="109" customFormat="1" ht="12"/>
    <row r="514" s="109" customFormat="1" ht="12"/>
    <row r="515" s="109" customFormat="1" ht="12"/>
    <row r="516" s="109" customFormat="1" ht="12"/>
    <row r="517" s="109" customFormat="1" ht="12"/>
    <row r="518" s="109" customFormat="1" ht="12"/>
    <row r="519" s="109" customFormat="1" ht="12"/>
    <row r="520" s="109" customFormat="1" ht="12"/>
    <row r="521" s="109" customFormat="1" ht="12"/>
    <row r="522" s="109" customFormat="1" ht="12"/>
    <row r="523" s="109" customFormat="1" ht="12"/>
    <row r="524" s="109" customFormat="1" ht="12"/>
    <row r="525" s="109" customFormat="1" ht="12"/>
    <row r="526" s="109" customFormat="1" ht="12"/>
    <row r="527" s="109" customFormat="1" ht="12"/>
    <row r="528" s="109" customFormat="1" ht="12"/>
    <row r="529" s="109" customFormat="1" ht="12"/>
    <row r="530" s="109" customFormat="1" ht="12"/>
    <row r="531" s="109" customFormat="1" ht="12"/>
    <row r="532" s="109" customFormat="1" ht="12"/>
    <row r="533" s="109" customFormat="1" ht="12"/>
    <row r="534" s="109" customFormat="1" ht="12"/>
    <row r="535" s="109" customFormat="1" ht="12"/>
    <row r="536" s="109" customFormat="1" ht="12"/>
    <row r="537" s="109" customFormat="1" ht="12"/>
    <row r="538" s="109" customFormat="1" ht="12"/>
    <row r="539" s="109" customFormat="1" ht="12"/>
    <row r="540" s="109" customFormat="1" ht="12"/>
    <row r="541" s="109" customFormat="1" ht="12"/>
    <row r="542" s="109" customFormat="1" ht="12"/>
    <row r="543" s="109" customFormat="1" ht="12"/>
    <row r="544" s="109" customFormat="1" ht="12"/>
    <row r="545" s="109" customFormat="1" ht="12"/>
    <row r="546" s="109" customFormat="1" ht="12"/>
    <row r="547" s="109" customFormat="1" ht="12"/>
    <row r="548" s="109" customFormat="1" ht="12"/>
    <row r="549" s="109" customFormat="1" ht="12"/>
    <row r="550" s="109" customFormat="1" ht="12"/>
    <row r="551" s="109" customFormat="1" ht="12"/>
    <row r="552" s="109" customFormat="1" ht="12"/>
    <row r="553" s="109" customFormat="1" ht="12"/>
    <row r="554" s="109" customFormat="1" ht="12"/>
    <row r="555" s="109" customFormat="1" ht="12"/>
    <row r="556" s="109" customFormat="1" ht="12"/>
    <row r="557" s="109" customFormat="1" ht="12"/>
    <row r="558" s="109" customFormat="1" ht="12"/>
    <row r="559" s="109" customFormat="1" ht="12"/>
    <row r="560" s="109" customFormat="1" ht="12"/>
    <row r="561" s="109" customFormat="1" ht="12"/>
    <row r="562" s="109" customFormat="1" ht="12"/>
    <row r="563" s="109" customFormat="1" ht="12"/>
    <row r="564" s="109" customFormat="1" ht="12"/>
    <row r="565" s="109" customFormat="1" ht="12"/>
    <row r="566" s="109" customFormat="1" ht="12"/>
    <row r="567" s="109" customFormat="1" ht="12"/>
    <row r="568" s="109" customFormat="1" ht="12"/>
    <row r="569" s="109" customFormat="1" ht="12"/>
    <row r="570" s="109" customFormat="1" ht="12"/>
    <row r="571" s="109" customFormat="1" ht="12"/>
    <row r="572" s="109" customFormat="1" ht="12"/>
    <row r="573" s="109" customFormat="1" ht="12"/>
    <row r="574" s="109" customFormat="1" ht="12"/>
    <row r="575" s="109" customFormat="1" ht="12"/>
    <row r="576" s="109" customFormat="1" ht="12"/>
    <row r="577" s="109" customFormat="1" ht="12"/>
    <row r="578" s="109" customFormat="1" ht="12"/>
    <row r="579" s="109" customFormat="1" ht="12"/>
    <row r="580" s="109" customFormat="1" ht="12"/>
    <row r="581" s="109" customFormat="1" ht="12"/>
    <row r="582" s="109" customFormat="1" ht="12"/>
    <row r="583" s="109" customFormat="1" ht="12"/>
    <row r="584" s="109" customFormat="1" ht="12"/>
    <row r="585" s="109" customFormat="1" ht="12"/>
    <row r="586" s="109" customFormat="1" ht="12"/>
    <row r="587" s="109" customFormat="1" ht="12"/>
    <row r="588" s="109" customFormat="1" ht="12"/>
    <row r="589" s="109" customFormat="1" ht="12"/>
    <row r="590" s="109" customFormat="1" ht="12"/>
    <row r="591" s="109" customFormat="1" ht="12"/>
    <row r="592" s="109" customFormat="1" ht="12"/>
    <row r="593" s="109" customFormat="1" ht="12"/>
    <row r="594" s="109" customFormat="1" ht="12"/>
    <row r="595" s="109" customFormat="1" ht="12"/>
    <row r="596" s="109" customFormat="1" ht="12"/>
    <row r="597" s="109" customFormat="1" ht="12"/>
    <row r="598" s="109" customFormat="1" ht="12"/>
    <row r="599" s="109" customFormat="1" ht="12"/>
    <row r="600" s="109" customFormat="1" ht="12"/>
    <row r="601" s="109" customFormat="1" ht="12"/>
    <row r="602" s="109" customFormat="1" ht="12"/>
    <row r="603" s="109" customFormat="1" ht="12"/>
    <row r="604" s="109" customFormat="1" ht="12"/>
    <row r="605" s="109" customFormat="1" ht="12"/>
    <row r="606" s="109" customFormat="1" ht="12"/>
    <row r="607" s="109" customFormat="1" ht="12"/>
    <row r="608" s="109" customFormat="1" ht="12"/>
    <row r="609" s="109" customFormat="1" ht="12"/>
    <row r="610" s="109" customFormat="1" ht="12"/>
    <row r="611" s="109" customFormat="1" ht="12"/>
    <row r="612" s="109" customFormat="1" ht="12"/>
    <row r="613" s="109" customFormat="1" ht="12"/>
    <row r="614" s="109" customFormat="1" ht="12"/>
    <row r="615" s="109" customFormat="1" ht="12"/>
    <row r="616" s="109" customFormat="1" ht="12"/>
    <row r="617" s="109" customFormat="1" ht="12"/>
    <row r="618" s="109" customFormat="1" ht="12"/>
    <row r="619" s="109" customFormat="1" ht="12"/>
    <row r="620" s="109" customFormat="1" ht="12"/>
    <row r="621" s="109" customFormat="1" ht="12"/>
    <row r="622" s="109" customFormat="1" ht="12"/>
    <row r="623" s="109" customFormat="1" ht="12"/>
    <row r="624" s="109" customFormat="1" ht="12"/>
    <row r="625" s="109" customFormat="1" ht="12"/>
    <row r="626" s="109" customFormat="1" ht="12"/>
    <row r="627" s="109" customFormat="1" ht="12"/>
    <row r="628" s="109" customFormat="1" ht="12"/>
    <row r="629" s="109" customFormat="1" ht="12"/>
    <row r="630" s="109" customFormat="1" ht="12"/>
    <row r="631" s="109" customFormat="1" ht="12"/>
    <row r="632" s="109" customFormat="1" ht="12"/>
    <row r="633" s="109" customFormat="1" ht="12"/>
    <row r="634" s="109" customFormat="1" ht="12"/>
    <row r="635" s="109" customFormat="1" ht="12"/>
    <row r="636" s="109" customFormat="1" ht="12"/>
    <row r="637" s="109" customFormat="1" ht="12"/>
    <row r="638" s="109" customFormat="1" ht="12"/>
    <row r="639" s="109" customFormat="1" ht="12"/>
    <row r="640" s="109" customFormat="1" ht="12"/>
    <row r="641" s="109" customFormat="1" ht="12"/>
    <row r="642" s="109" customFormat="1" ht="12"/>
    <row r="643" s="109" customFormat="1" ht="12"/>
    <row r="644" s="109" customFormat="1" ht="12"/>
    <row r="645" s="109" customFormat="1" ht="12"/>
    <row r="646" s="109" customFormat="1" ht="12"/>
    <row r="647" s="109" customFormat="1" ht="12"/>
    <row r="648" s="109" customFormat="1" ht="12"/>
    <row r="649" s="109" customFormat="1" ht="12"/>
    <row r="650" s="109" customFormat="1" ht="12"/>
    <row r="651" s="109" customFormat="1" ht="12"/>
    <row r="652" s="109" customFormat="1" ht="12"/>
    <row r="653" s="109" customFormat="1" ht="12"/>
    <row r="654" s="109" customFormat="1" ht="12"/>
    <row r="655" s="109" customFormat="1" ht="12"/>
    <row r="656" s="109" customFormat="1" ht="12"/>
    <row r="657" s="109" customFormat="1" ht="12"/>
    <row r="658" s="109" customFormat="1" ht="12"/>
    <row r="659" s="109" customFormat="1" ht="12"/>
    <row r="660" s="109" customFormat="1" ht="12"/>
    <row r="661" s="109" customFormat="1" ht="12"/>
    <row r="662" s="109" customFormat="1" ht="12"/>
    <row r="663" s="109" customFormat="1" ht="12"/>
    <row r="664" s="109" customFormat="1" ht="12"/>
    <row r="665" s="109" customFormat="1" ht="12"/>
    <row r="666" s="109" customFormat="1" ht="12"/>
    <row r="667" s="109" customFormat="1" ht="12"/>
    <row r="668" s="109" customFormat="1" ht="12"/>
    <row r="669" s="109" customFormat="1" ht="12"/>
    <row r="670" s="109" customFormat="1" ht="12"/>
    <row r="671" s="109" customFormat="1" ht="12"/>
    <row r="672" s="109" customFormat="1" ht="12"/>
    <row r="673" s="109" customFormat="1" ht="12"/>
    <row r="674" s="109" customFormat="1" ht="12"/>
    <row r="675" s="109" customFormat="1" ht="12"/>
    <row r="676" s="109" customFormat="1" ht="12"/>
    <row r="677" s="109" customFormat="1" ht="12"/>
    <row r="678" s="109" customFormat="1" ht="12"/>
    <row r="679" s="109" customFormat="1" ht="12"/>
    <row r="680" s="109" customFormat="1" ht="12"/>
    <row r="681" s="109" customFormat="1" ht="12"/>
    <row r="682" s="109" customFormat="1" ht="12"/>
    <row r="683" s="109" customFormat="1" ht="12"/>
    <row r="684" s="109" customFormat="1" ht="12"/>
    <row r="685" s="109" customFormat="1" ht="12"/>
    <row r="686" s="109" customFormat="1" ht="12"/>
    <row r="687" s="109" customFormat="1" ht="12"/>
    <row r="688" s="109" customFormat="1" ht="12"/>
    <row r="689" s="109" customFormat="1" ht="12"/>
    <row r="690" s="109" customFormat="1" ht="12"/>
    <row r="691" s="109" customFormat="1" ht="12"/>
    <row r="692" s="109" customFormat="1" ht="12"/>
    <row r="693" s="109" customFormat="1" ht="12"/>
    <row r="694" s="109" customFormat="1" ht="12"/>
    <row r="695" s="109" customFormat="1" ht="12"/>
    <row r="696" s="109" customFormat="1" ht="12"/>
    <row r="697" s="109" customFormat="1" ht="12"/>
    <row r="698" s="109" customFormat="1" ht="12"/>
    <row r="699" s="109" customFormat="1" ht="12"/>
    <row r="700" s="109" customFormat="1" ht="12"/>
    <row r="701" s="109" customFormat="1" ht="12"/>
    <row r="702" s="109" customFormat="1" ht="12"/>
    <row r="703" s="109" customFormat="1" ht="12"/>
    <row r="704" s="109" customFormat="1" ht="12"/>
    <row r="705" s="109" customFormat="1" ht="12"/>
    <row r="706" s="109" customFormat="1" ht="12"/>
    <row r="707" s="109" customFormat="1" ht="12"/>
    <row r="708" s="109" customFormat="1" ht="12"/>
    <row r="709" s="109" customFormat="1" ht="12"/>
    <row r="710" s="109" customFormat="1" ht="12"/>
    <row r="711" s="109" customFormat="1" ht="12"/>
    <row r="712" s="109" customFormat="1" ht="12"/>
    <row r="713" s="109" customFormat="1" ht="12"/>
    <row r="714" s="109" customFormat="1" ht="12"/>
    <row r="715" s="109" customFormat="1" ht="12"/>
    <row r="716" s="109" customFormat="1" ht="12"/>
    <row r="717" s="109" customFormat="1" ht="12"/>
    <row r="718" s="109" customFormat="1" ht="12"/>
    <row r="719" s="109" customFormat="1" ht="12"/>
    <row r="720" s="109" customFormat="1" ht="12"/>
    <row r="721" s="109" customFormat="1" ht="12"/>
    <row r="722" s="109" customFormat="1" ht="12"/>
    <row r="723" s="109" customFormat="1" ht="12"/>
    <row r="724" s="109" customFormat="1" ht="12"/>
    <row r="725" s="109" customFormat="1" ht="12"/>
    <row r="726" s="109" customFormat="1" ht="12"/>
    <row r="727" s="109" customFormat="1" ht="12"/>
    <row r="728" s="109" customFormat="1" ht="12"/>
    <row r="729" s="109" customFormat="1" ht="12"/>
    <row r="730" s="109" customFormat="1" ht="12"/>
    <row r="731" s="109" customFormat="1" ht="12"/>
    <row r="732" s="109" customFormat="1" ht="12"/>
    <row r="733" s="109" customFormat="1" ht="12"/>
    <row r="734" s="109" customFormat="1" ht="12"/>
    <row r="735" s="109" customFormat="1" ht="12"/>
    <row r="736" s="109" customFormat="1" ht="12"/>
    <row r="737" s="109" customFormat="1" ht="12"/>
    <row r="738" s="109" customFormat="1" ht="12"/>
    <row r="739" s="109" customFormat="1" ht="12"/>
    <row r="740" s="109" customFormat="1" ht="12"/>
    <row r="741" s="109" customFormat="1" ht="12"/>
    <row r="742" s="109" customFormat="1" ht="12"/>
    <row r="743" s="109" customFormat="1" ht="12"/>
    <row r="744" s="109" customFormat="1" ht="12"/>
    <row r="745" s="109" customFormat="1" ht="12"/>
    <row r="746" s="109" customFormat="1" ht="12"/>
    <row r="747" s="109" customFormat="1" ht="12"/>
    <row r="748" s="109" customFormat="1" ht="12"/>
    <row r="749" s="109" customFormat="1" ht="12"/>
    <row r="750" s="109" customFormat="1" ht="12"/>
    <row r="751" s="109" customFormat="1" ht="12"/>
    <row r="752" s="109" customFormat="1" ht="12"/>
    <row r="753" s="109" customFormat="1" ht="12"/>
    <row r="754" s="109" customFormat="1" ht="12"/>
    <row r="755" s="109" customFormat="1" ht="12"/>
    <row r="756" s="109" customFormat="1" ht="12"/>
    <row r="757" s="109" customFormat="1" ht="12"/>
    <row r="758" s="109" customFormat="1" ht="12"/>
    <row r="759" s="109" customFormat="1" ht="12"/>
    <row r="760" s="109" customFormat="1" ht="12"/>
    <row r="761" s="109" customFormat="1" ht="12"/>
    <row r="762" s="109" customFormat="1" ht="12"/>
    <row r="763" s="109" customFormat="1" ht="12"/>
    <row r="764" s="109" customFormat="1" ht="12"/>
    <row r="765" s="109" customFormat="1" ht="12"/>
    <row r="766" s="109" customFormat="1" ht="12"/>
    <row r="767" s="109" customFormat="1" ht="12"/>
    <row r="768" s="109" customFormat="1" ht="12"/>
    <row r="769" s="109" customFormat="1" ht="12"/>
    <row r="770" s="109" customFormat="1" ht="12"/>
    <row r="771" s="109" customFormat="1" ht="12"/>
    <row r="772" s="109" customFormat="1" ht="12"/>
    <row r="773" s="109" customFormat="1" ht="12"/>
    <row r="774" s="109" customFormat="1" ht="12"/>
    <row r="775" s="109" customFormat="1" ht="12"/>
    <row r="776" s="109" customFormat="1" ht="12"/>
    <row r="777" s="109" customFormat="1" ht="12"/>
    <row r="778" s="109" customFormat="1" ht="12"/>
    <row r="779" s="109" customFormat="1" ht="12"/>
    <row r="780" s="109" customFormat="1" ht="12"/>
    <row r="781" s="109" customFormat="1" ht="12"/>
    <row r="782" s="109" customFormat="1" ht="12"/>
    <row r="783" s="109" customFormat="1" ht="12"/>
    <row r="784" s="109" customFormat="1" ht="12"/>
    <row r="785" s="109" customFormat="1" ht="12"/>
    <row r="786" s="109" customFormat="1" ht="12"/>
    <row r="787" s="109" customFormat="1" ht="12"/>
    <row r="788" s="109" customFormat="1" ht="12"/>
    <row r="789" s="109" customFormat="1" ht="12"/>
    <row r="790" s="109" customFormat="1" ht="12"/>
    <row r="791" s="109" customFormat="1" ht="12"/>
    <row r="792" s="109" customFormat="1" ht="12"/>
    <row r="793" s="109" customFormat="1" ht="12"/>
    <row r="794" s="109" customFormat="1" ht="12"/>
    <row r="795" s="109" customFormat="1" ht="12"/>
    <row r="796" s="109" customFormat="1" ht="12"/>
    <row r="797" s="109" customFormat="1" ht="12"/>
    <row r="798" s="109" customFormat="1" ht="12"/>
    <row r="799" s="109" customFormat="1" ht="12"/>
    <row r="800" s="109" customFormat="1" ht="12"/>
    <row r="801" s="109" customFormat="1" ht="12"/>
    <row r="802" s="109" customFormat="1" ht="12"/>
    <row r="803" s="109" customFormat="1" ht="12"/>
    <row r="804" s="109" customFormat="1" ht="12"/>
    <row r="805" s="109" customFormat="1" ht="12"/>
    <row r="806" s="109" customFormat="1" ht="12"/>
    <row r="807" s="109" customFormat="1" ht="12"/>
    <row r="808" s="109" customFormat="1" ht="12"/>
    <row r="809" s="109" customFormat="1" ht="12"/>
    <row r="810" s="109" customFormat="1" ht="12"/>
    <row r="811" s="109" customFormat="1" ht="12"/>
    <row r="812" s="109" customFormat="1" ht="12"/>
    <row r="813" s="109" customFormat="1" ht="12"/>
    <row r="814" s="109" customFormat="1" ht="12"/>
    <row r="815" s="109" customFormat="1" ht="12"/>
    <row r="816" s="109" customFormat="1" ht="12"/>
    <row r="817" s="109" customFormat="1" ht="12"/>
    <row r="818" s="109" customFormat="1" ht="12"/>
    <row r="819" s="109" customFormat="1" ht="12"/>
    <row r="820" s="109" customFormat="1" ht="12"/>
    <row r="821" s="109" customFormat="1" ht="12"/>
    <row r="822" s="109" customFormat="1" ht="12"/>
    <row r="823" s="109" customFormat="1" ht="12"/>
    <row r="824" s="109" customFormat="1" ht="12"/>
    <row r="825" s="109" customFormat="1" ht="12"/>
    <row r="826" s="109" customFormat="1" ht="12"/>
    <row r="827" s="109" customFormat="1" ht="12"/>
    <row r="828" s="109" customFormat="1" ht="12"/>
    <row r="829" s="109" customFormat="1" ht="12"/>
    <row r="830" s="109" customFormat="1" ht="12"/>
    <row r="831" s="109" customFormat="1" ht="12"/>
    <row r="832" s="109" customFormat="1" ht="12"/>
    <row r="833" s="109" customFormat="1" ht="12"/>
    <row r="834" s="109" customFormat="1" ht="12"/>
    <row r="835" s="109" customFormat="1" ht="12"/>
    <row r="836" s="109" customFormat="1" ht="12"/>
    <row r="837" s="109" customFormat="1" ht="12"/>
    <row r="838" s="109" customFormat="1" ht="12"/>
    <row r="839" s="109" customFormat="1" ht="12"/>
    <row r="840" s="109" customFormat="1" ht="12"/>
    <row r="841" s="109" customFormat="1" ht="12"/>
    <row r="842" s="109" customFormat="1" ht="12"/>
    <row r="843" s="109" customFormat="1" ht="12"/>
    <row r="844" s="109" customFormat="1" ht="12"/>
    <row r="845" s="109" customFormat="1" ht="12"/>
    <row r="846" s="109" customFormat="1" ht="12"/>
    <row r="847" s="109" customFormat="1" ht="12"/>
    <row r="848" s="109" customFormat="1" ht="12"/>
    <row r="849" s="109" customFormat="1" ht="12"/>
    <row r="850" s="109" customFormat="1" ht="12"/>
    <row r="851" s="109" customFormat="1" ht="12"/>
    <row r="852" s="109" customFormat="1" ht="12"/>
    <row r="853" s="109" customFormat="1" ht="12"/>
    <row r="854" s="109" customFormat="1" ht="12"/>
    <row r="855" s="109" customFormat="1" ht="12"/>
    <row r="856" s="109" customFormat="1" ht="12"/>
    <row r="857" s="109" customFormat="1" ht="12"/>
    <row r="858" s="109" customFormat="1" ht="12"/>
    <row r="859" s="109" customFormat="1" ht="12"/>
    <row r="860" s="109" customFormat="1" ht="12"/>
    <row r="861" s="109" customFormat="1" ht="12"/>
    <row r="862" s="109" customFormat="1" ht="12"/>
    <row r="863" s="109" customFormat="1" ht="12"/>
    <row r="864" s="109" customFormat="1" ht="12"/>
    <row r="865" s="109" customFormat="1" ht="12"/>
    <row r="866" s="109" customFormat="1" ht="12"/>
    <row r="867" s="109" customFormat="1" ht="12"/>
    <row r="868" s="109" customFormat="1" ht="12"/>
    <row r="869" s="109" customFormat="1" ht="12"/>
    <row r="870" s="109" customFormat="1" ht="12"/>
    <row r="871" s="109" customFormat="1" ht="12"/>
    <row r="872" s="109" customFormat="1" ht="12"/>
    <row r="873" s="109" customFormat="1" ht="12"/>
    <row r="874" s="109" customFormat="1" ht="12"/>
    <row r="875" s="109" customFormat="1" ht="12"/>
    <row r="876" s="109" customFormat="1" ht="12"/>
    <row r="877" s="109" customFormat="1" ht="12"/>
    <row r="878" s="109" customFormat="1" ht="12"/>
    <row r="879" s="109" customFormat="1" ht="12"/>
    <row r="880" s="109" customFormat="1" ht="12"/>
    <row r="881" s="109" customFormat="1" ht="12"/>
    <row r="882" s="109" customFormat="1" ht="12"/>
    <row r="883" s="109" customFormat="1" ht="12"/>
    <row r="884" s="109" customFormat="1" ht="12"/>
    <row r="885" s="109" customFormat="1" ht="12"/>
    <row r="886" s="109" customFormat="1" ht="12"/>
    <row r="887" s="109" customFormat="1" ht="12"/>
    <row r="888" s="109" customFormat="1" ht="12"/>
    <row r="889" s="109" customFormat="1" ht="12"/>
    <row r="890" s="109" customFormat="1" ht="12"/>
    <row r="891" s="109" customFormat="1" ht="12"/>
    <row r="892" s="109" customFormat="1" ht="12"/>
    <row r="893" s="109" customFormat="1" ht="12"/>
    <row r="894" s="109" customFormat="1" ht="12"/>
    <row r="895" s="109" customFormat="1" ht="12"/>
    <row r="896" s="109" customFormat="1" ht="12"/>
    <row r="897" s="109" customFormat="1" ht="12"/>
    <row r="898" s="109" customFormat="1" ht="12"/>
    <row r="899" s="109" customFormat="1" ht="12"/>
    <row r="900" s="109" customFormat="1" ht="12"/>
    <row r="901" s="109" customFormat="1" ht="12"/>
    <row r="902" s="109" customFormat="1" ht="12"/>
    <row r="903" s="109" customFormat="1" ht="12"/>
    <row r="904" s="109" customFormat="1" ht="12"/>
    <row r="905" s="109" customFormat="1" ht="12"/>
    <row r="906" s="109" customFormat="1" ht="12"/>
    <row r="907" s="109" customFormat="1" ht="12"/>
    <row r="908" s="109" customFormat="1" ht="12"/>
    <row r="909" s="109" customFormat="1" ht="12"/>
    <row r="910" s="109" customFormat="1" ht="12"/>
    <row r="911" s="109" customFormat="1" ht="12"/>
    <row r="912" s="109" customFormat="1" ht="12"/>
    <row r="913" s="109" customFormat="1" ht="12"/>
    <row r="914" s="109" customFormat="1" ht="12"/>
    <row r="915" s="109" customFormat="1" ht="12"/>
    <row r="916" s="109" customFormat="1" ht="12"/>
    <row r="917" s="109" customFormat="1" ht="12"/>
    <row r="918" s="109" customFormat="1" ht="12"/>
    <row r="919" s="109" customFormat="1" ht="12"/>
    <row r="920" s="109" customFormat="1" ht="12"/>
    <row r="921" s="109" customFormat="1" ht="12"/>
    <row r="922" s="109" customFormat="1" ht="12"/>
    <row r="923" s="109" customFormat="1" ht="12"/>
    <row r="924" s="109" customFormat="1" ht="12"/>
    <row r="925" s="109" customFormat="1" ht="12"/>
    <row r="926" s="109" customFormat="1" ht="12"/>
    <row r="927" s="109" customFormat="1" ht="12"/>
    <row r="928" s="109" customFormat="1" ht="12"/>
    <row r="929" s="109" customFormat="1" ht="12"/>
    <row r="930" s="109" customFormat="1" ht="12"/>
    <row r="931" s="109" customFormat="1" ht="12"/>
    <row r="932" s="109" customFormat="1" ht="12"/>
    <row r="933" s="109" customFormat="1" ht="12"/>
    <row r="934" s="109" customFormat="1" ht="12"/>
    <row r="935" s="109" customFormat="1" ht="12"/>
    <row r="936" s="109" customFormat="1" ht="12"/>
    <row r="937" s="109" customFormat="1" ht="12"/>
    <row r="938" s="109" customFormat="1" ht="12"/>
    <row r="939" s="109" customFormat="1" ht="12"/>
    <row r="940" s="109" customFormat="1" ht="12"/>
    <row r="941" s="109" customFormat="1" ht="12"/>
    <row r="942" s="109" customFormat="1" ht="12"/>
    <row r="943" s="109" customFormat="1" ht="12"/>
    <row r="944" s="109" customFormat="1" ht="12"/>
    <row r="945" s="109" customFormat="1" ht="12"/>
    <row r="946" s="109" customFormat="1" ht="12"/>
    <row r="947" s="109" customFormat="1" ht="12"/>
    <row r="948" s="109" customFormat="1" ht="12"/>
    <row r="949" s="109" customFormat="1" ht="12"/>
    <row r="950" s="109" customFormat="1" ht="12"/>
    <row r="951" s="109" customFormat="1" ht="12"/>
    <row r="952" s="109" customFormat="1" ht="12"/>
    <row r="953" s="109" customFormat="1" ht="12"/>
    <row r="954" s="109" customFormat="1" ht="12"/>
    <row r="955" s="109" customFormat="1" ht="12"/>
    <row r="956" s="109" customFormat="1" ht="12"/>
    <row r="957" s="109" customFormat="1" ht="12"/>
    <row r="958" s="109" customFormat="1" ht="12"/>
    <row r="959" s="109" customFormat="1" ht="12"/>
    <row r="960" s="109" customFormat="1" ht="12"/>
    <row r="961" s="109" customFormat="1" ht="12"/>
    <row r="962" s="109" customFormat="1" ht="12"/>
    <row r="963" s="109" customFormat="1" ht="12"/>
    <row r="964" s="109" customFormat="1" ht="12"/>
    <row r="965" s="109" customFormat="1" ht="12"/>
    <row r="966" s="109" customFormat="1" ht="12"/>
    <row r="967" s="109" customFormat="1" ht="12"/>
    <row r="968" s="109" customFormat="1" ht="12"/>
    <row r="969" s="109" customFormat="1" ht="12"/>
    <row r="970" s="109" customFormat="1" ht="12"/>
    <row r="971" s="109" customFormat="1" ht="12"/>
    <row r="972" s="109" customFormat="1" ht="12"/>
    <row r="973" s="109" customFormat="1" ht="12"/>
    <row r="974" s="109" customFormat="1" ht="12"/>
    <row r="975" s="109" customFormat="1" ht="12"/>
    <row r="976" s="109" customFormat="1" ht="12"/>
    <row r="977" s="109" customFormat="1" ht="12"/>
    <row r="978" s="109" customFormat="1" ht="12"/>
    <row r="979" s="109" customFormat="1" ht="12"/>
    <row r="980" s="109" customFormat="1" ht="12"/>
    <row r="981" s="109" customFormat="1" ht="12"/>
    <row r="982" s="109" customFormat="1" ht="12"/>
    <row r="983" s="109" customFormat="1" ht="12"/>
    <row r="984" s="109" customFormat="1" ht="12"/>
    <row r="985" s="109" customFormat="1" ht="12"/>
    <row r="986" s="109" customFormat="1" ht="12"/>
    <row r="987" s="109" customFormat="1" ht="12"/>
    <row r="988" s="109" customFormat="1" ht="12"/>
    <row r="989" s="109" customFormat="1" ht="12"/>
    <row r="990" s="109" customFormat="1" ht="12"/>
    <row r="991" s="109" customFormat="1" ht="12"/>
    <row r="992" s="109" customFormat="1" ht="12"/>
    <row r="993" s="109" customFormat="1" ht="12"/>
    <row r="994" s="109" customFormat="1" ht="12"/>
    <row r="995" s="109" customFormat="1" ht="12"/>
    <row r="996" s="109" customFormat="1" ht="12"/>
    <row r="997" s="109" customFormat="1" ht="12"/>
    <row r="998" s="109" customFormat="1" ht="12"/>
    <row r="999" s="109" customFormat="1" ht="12"/>
    <row r="1000" s="109" customFormat="1" ht="12"/>
    <row r="1001" s="109" customFormat="1" ht="12"/>
    <row r="1002" s="109" customFormat="1" ht="12"/>
    <row r="1003" s="109" customFormat="1" ht="12"/>
    <row r="1004" s="109" customFormat="1" ht="12"/>
    <row r="1005" s="109" customFormat="1" ht="12"/>
    <row r="1006" s="109" customFormat="1" ht="12"/>
    <row r="1007" s="109" customFormat="1" ht="12"/>
    <row r="1008" s="109" customFormat="1" ht="12"/>
    <row r="1009" s="109" customFormat="1" ht="12"/>
    <row r="1010" s="109" customFormat="1" ht="12"/>
    <row r="1011" s="109" customFormat="1" ht="12"/>
    <row r="1012" s="109" customFormat="1" ht="12"/>
    <row r="1013" s="109" customFormat="1" ht="12"/>
    <row r="1014" s="109" customFormat="1" ht="12"/>
    <row r="1015" s="109" customFormat="1" ht="12"/>
    <row r="1016" s="109" customFormat="1" ht="12"/>
    <row r="1017" s="109" customFormat="1" ht="12"/>
    <row r="1018" s="109" customFormat="1" ht="12"/>
    <row r="1019" s="109" customFormat="1" ht="12"/>
    <row r="1020" s="109" customFormat="1" ht="12"/>
    <row r="1021" s="109" customFormat="1" ht="12"/>
    <row r="1022" s="109" customFormat="1" ht="12"/>
    <row r="1023" s="109" customFormat="1" ht="12"/>
    <row r="1024" s="109" customFormat="1" ht="12"/>
    <row r="1025" s="109" customFormat="1" ht="12"/>
    <row r="1026" s="109" customFormat="1" ht="12"/>
    <row r="1027" s="109" customFormat="1" ht="12"/>
  </sheetData>
  <sheetProtection/>
  <mergeCells count="193">
    <mergeCell ref="A128:F128"/>
    <mergeCell ref="B31:B32"/>
    <mergeCell ref="B50:B51"/>
    <mergeCell ref="B52:B53"/>
    <mergeCell ref="B38:B39"/>
    <mergeCell ref="B40:B41"/>
    <mergeCell ref="F33:F34"/>
    <mergeCell ref="D38:D39"/>
    <mergeCell ref="E38:E39"/>
    <mergeCell ref="F38:F39"/>
    <mergeCell ref="A1:F1"/>
    <mergeCell ref="B29:B30"/>
    <mergeCell ref="C4:C6"/>
    <mergeCell ref="A4:B6"/>
    <mergeCell ref="D4:F4"/>
    <mergeCell ref="B18:B19"/>
    <mergeCell ref="B16:B17"/>
    <mergeCell ref="B24:B25"/>
    <mergeCell ref="B21:B22"/>
    <mergeCell ref="B27:B28"/>
    <mergeCell ref="B8:B9"/>
    <mergeCell ref="B10:B11"/>
    <mergeCell ref="B12:B13"/>
    <mergeCell ref="B14:B15"/>
    <mergeCell ref="B62:B63"/>
    <mergeCell ref="B100:B101"/>
    <mergeCell ref="B56:B57"/>
    <mergeCell ref="B42:B43"/>
    <mergeCell ref="B46:B47"/>
    <mergeCell ref="B48:B49"/>
    <mergeCell ref="D8:D9"/>
    <mergeCell ref="E10:E11"/>
    <mergeCell ref="F10:F11"/>
    <mergeCell ref="E12:E13"/>
    <mergeCell ref="B58:B59"/>
    <mergeCell ref="B60:B61"/>
    <mergeCell ref="E8:E9"/>
    <mergeCell ref="F8:F9"/>
    <mergeCell ref="D18:D19"/>
    <mergeCell ref="E18:E19"/>
    <mergeCell ref="F18:F19"/>
    <mergeCell ref="D10:D11"/>
    <mergeCell ref="D12:D13"/>
    <mergeCell ref="D14:D15"/>
    <mergeCell ref="F12:F13"/>
    <mergeCell ref="D24:D25"/>
    <mergeCell ref="E24:E25"/>
    <mergeCell ref="F24:F25"/>
    <mergeCell ref="D21:D22"/>
    <mergeCell ref="E21:E22"/>
    <mergeCell ref="F21:F22"/>
    <mergeCell ref="E14:E15"/>
    <mergeCell ref="F14:F15"/>
    <mergeCell ref="D29:D30"/>
    <mergeCell ref="E29:E30"/>
    <mergeCell ref="F29:F30"/>
    <mergeCell ref="D16:D17"/>
    <mergeCell ref="E16:E17"/>
    <mergeCell ref="F16:F17"/>
    <mergeCell ref="D27:D28"/>
    <mergeCell ref="E27:E28"/>
    <mergeCell ref="F27:F28"/>
    <mergeCell ref="D35:D36"/>
    <mergeCell ref="E35:E36"/>
    <mergeCell ref="F35:F36"/>
    <mergeCell ref="D31:D32"/>
    <mergeCell ref="E31:E32"/>
    <mergeCell ref="F31:F32"/>
    <mergeCell ref="D33:D34"/>
    <mergeCell ref="E33:E34"/>
    <mergeCell ref="D40:D41"/>
    <mergeCell ref="E40:E41"/>
    <mergeCell ref="F40:F41"/>
    <mergeCell ref="D42:D43"/>
    <mergeCell ref="E42:E43"/>
    <mergeCell ref="F42:F43"/>
    <mergeCell ref="D44:D45"/>
    <mergeCell ref="E44:E45"/>
    <mergeCell ref="F44:F45"/>
    <mergeCell ref="D46:D47"/>
    <mergeCell ref="E46:E47"/>
    <mergeCell ref="F46:F47"/>
    <mergeCell ref="D48:D49"/>
    <mergeCell ref="E48:E49"/>
    <mergeCell ref="F48:F49"/>
    <mergeCell ref="D50:D51"/>
    <mergeCell ref="E50:E51"/>
    <mergeCell ref="F50:F51"/>
    <mergeCell ref="D52:D53"/>
    <mergeCell ref="E52:E53"/>
    <mergeCell ref="F52:F53"/>
    <mergeCell ref="D54:D55"/>
    <mergeCell ref="E54:E55"/>
    <mergeCell ref="F54:F55"/>
    <mergeCell ref="D56:D57"/>
    <mergeCell ref="E56:E57"/>
    <mergeCell ref="F56:F57"/>
    <mergeCell ref="D58:D59"/>
    <mergeCell ref="E58:E59"/>
    <mergeCell ref="F58:F59"/>
    <mergeCell ref="D60:D61"/>
    <mergeCell ref="E60:E61"/>
    <mergeCell ref="F60:F61"/>
    <mergeCell ref="D62:D63"/>
    <mergeCell ref="E62:E63"/>
    <mergeCell ref="F62:F63"/>
    <mergeCell ref="D68:D69"/>
    <mergeCell ref="E68:E69"/>
    <mergeCell ref="F68:F69"/>
    <mergeCell ref="D70:D71"/>
    <mergeCell ref="E70:E71"/>
    <mergeCell ref="F70:F71"/>
    <mergeCell ref="D72:D73"/>
    <mergeCell ref="E72:E73"/>
    <mergeCell ref="F72:F73"/>
    <mergeCell ref="D77:D78"/>
    <mergeCell ref="E77:E78"/>
    <mergeCell ref="F77:F78"/>
    <mergeCell ref="D74:D75"/>
    <mergeCell ref="E74:E75"/>
    <mergeCell ref="F74:F75"/>
    <mergeCell ref="E86:E87"/>
    <mergeCell ref="F86:F87"/>
    <mergeCell ref="D80:D81"/>
    <mergeCell ref="E80:E81"/>
    <mergeCell ref="F80:F81"/>
    <mergeCell ref="D82:D83"/>
    <mergeCell ref="E82:E83"/>
    <mergeCell ref="F82:F83"/>
    <mergeCell ref="D93:D94"/>
    <mergeCell ref="E93:E94"/>
    <mergeCell ref="F93:F94"/>
    <mergeCell ref="D88:D89"/>
    <mergeCell ref="E88:E89"/>
    <mergeCell ref="F88:F89"/>
    <mergeCell ref="D96:D97"/>
    <mergeCell ref="E96:E97"/>
    <mergeCell ref="F96:F97"/>
    <mergeCell ref="D98:D99"/>
    <mergeCell ref="E98:E99"/>
    <mergeCell ref="F98:F99"/>
    <mergeCell ref="D100:D101"/>
    <mergeCell ref="E100:E101"/>
    <mergeCell ref="F100:F101"/>
    <mergeCell ref="D102:D103"/>
    <mergeCell ref="E102:E103"/>
    <mergeCell ref="F102:F103"/>
    <mergeCell ref="D104:D105"/>
    <mergeCell ref="E104:E105"/>
    <mergeCell ref="F104:F105"/>
    <mergeCell ref="D106:D107"/>
    <mergeCell ref="E106:E107"/>
    <mergeCell ref="F106:F107"/>
    <mergeCell ref="D112:D113"/>
    <mergeCell ref="E112:E113"/>
    <mergeCell ref="F112:F113"/>
    <mergeCell ref="D108:D109"/>
    <mergeCell ref="E108:E109"/>
    <mergeCell ref="F108:F109"/>
    <mergeCell ref="D114:D115"/>
    <mergeCell ref="E114:E115"/>
    <mergeCell ref="F114:F115"/>
    <mergeCell ref="D116:D117"/>
    <mergeCell ref="E116:E117"/>
    <mergeCell ref="F116:F117"/>
    <mergeCell ref="E124:E125"/>
    <mergeCell ref="F124:F125"/>
    <mergeCell ref="D118:D119"/>
    <mergeCell ref="E118:E119"/>
    <mergeCell ref="F118:F119"/>
    <mergeCell ref="D120:D121"/>
    <mergeCell ref="E120:E121"/>
    <mergeCell ref="F120:F121"/>
    <mergeCell ref="A2:F2"/>
    <mergeCell ref="E3:F3"/>
    <mergeCell ref="A65:B67"/>
    <mergeCell ref="D91:D92"/>
    <mergeCell ref="E91:E92"/>
    <mergeCell ref="F91:F92"/>
    <mergeCell ref="D84:D85"/>
    <mergeCell ref="E84:E85"/>
    <mergeCell ref="F84:F85"/>
    <mergeCell ref="D86:D87"/>
    <mergeCell ref="C65:C67"/>
    <mergeCell ref="D65:F65"/>
    <mergeCell ref="E64:F64"/>
    <mergeCell ref="D126:D127"/>
    <mergeCell ref="E126:E127"/>
    <mergeCell ref="F126:F127"/>
    <mergeCell ref="D122:D123"/>
    <mergeCell ref="E122:E123"/>
    <mergeCell ref="F122:F123"/>
    <mergeCell ref="D124:D125"/>
  </mergeCells>
  <printOptions horizontalCentered="1"/>
  <pageMargins left="0" right="0" top="0" bottom="0" header="0"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F112"/>
  <sheetViews>
    <sheetView showGridLines="0" zoomScalePageLayoutView="0" workbookViewId="0" topLeftCell="A1">
      <selection activeCell="A1" sqref="A1:E1"/>
    </sheetView>
  </sheetViews>
  <sheetFormatPr defaultColWidth="9.140625" defaultRowHeight="12.75"/>
  <cols>
    <col min="1" max="1" width="5.140625" style="106" customWidth="1"/>
    <col min="2" max="2" width="51.57421875" style="106" customWidth="1"/>
    <col min="3" max="5" width="10.7109375" style="106" customWidth="1"/>
    <col min="6" max="16384" width="9.140625" style="106" customWidth="1"/>
  </cols>
  <sheetData>
    <row r="1" spans="1:5" ht="29.25" customHeight="1">
      <c r="A1" s="655" t="s">
        <v>1076</v>
      </c>
      <c r="B1" s="655"/>
      <c r="C1" s="655"/>
      <c r="D1" s="655"/>
      <c r="E1" s="655"/>
    </row>
    <row r="2" spans="1:5" ht="25.5" customHeight="1">
      <c r="A2" s="668" t="s">
        <v>1077</v>
      </c>
      <c r="B2" s="668"/>
      <c r="C2" s="668"/>
      <c r="D2" s="668"/>
      <c r="E2" s="668"/>
    </row>
    <row r="3" spans="1:5" ht="12.75">
      <c r="A3" s="378"/>
      <c r="B3" s="378"/>
      <c r="C3" s="378"/>
      <c r="D3" s="646" t="s">
        <v>1023</v>
      </c>
      <c r="E3" s="646"/>
    </row>
    <row r="4" spans="1:6" s="109" customFormat="1" ht="18" customHeight="1">
      <c r="A4" s="656" t="s">
        <v>855</v>
      </c>
      <c r="B4" s="657"/>
      <c r="C4" s="706">
        <v>2011</v>
      </c>
      <c r="D4" s="707"/>
      <c r="E4" s="707"/>
      <c r="F4" s="108"/>
    </row>
    <row r="5" spans="1:6" s="109" customFormat="1" ht="18" customHeight="1">
      <c r="A5" s="658"/>
      <c r="B5" s="659"/>
      <c r="C5" s="110" t="s">
        <v>44</v>
      </c>
      <c r="D5" s="110" t="s">
        <v>43</v>
      </c>
      <c r="E5" s="111" t="s">
        <v>45</v>
      </c>
      <c r="F5" s="108"/>
    </row>
    <row r="6" spans="1:6" s="109" customFormat="1" ht="18" customHeight="1">
      <c r="A6" s="660"/>
      <c r="B6" s="661"/>
      <c r="C6" s="112" t="s">
        <v>983</v>
      </c>
      <c r="D6" s="112" t="s">
        <v>982</v>
      </c>
      <c r="E6" s="113" t="s">
        <v>981</v>
      </c>
      <c r="F6" s="108"/>
    </row>
    <row r="7" spans="1:5" s="109" customFormat="1" ht="13.5" customHeight="1">
      <c r="A7" s="119" t="s">
        <v>454</v>
      </c>
      <c r="B7" s="108"/>
      <c r="C7" s="685">
        <v>5603</v>
      </c>
      <c r="D7" s="685">
        <v>240</v>
      </c>
      <c r="E7" s="685">
        <f>+D7+C7</f>
        <v>5843</v>
      </c>
    </row>
    <row r="8" spans="1:5" s="109" customFormat="1" ht="13.5" customHeight="1">
      <c r="A8" s="119" t="s">
        <v>455</v>
      </c>
      <c r="B8" s="108"/>
      <c r="C8" s="685"/>
      <c r="D8" s="685"/>
      <c r="E8" s="685"/>
    </row>
    <row r="9" spans="1:5" s="109" customFormat="1" ht="13.5" customHeight="1">
      <c r="A9" s="372">
        <v>101</v>
      </c>
      <c r="B9" s="125" t="s">
        <v>456</v>
      </c>
      <c r="C9" s="683">
        <v>1382</v>
      </c>
      <c r="D9" s="683">
        <v>65</v>
      </c>
      <c r="E9" s="684">
        <f>+D9+C9</f>
        <v>1447</v>
      </c>
    </row>
    <row r="10" spans="1:5" s="109" customFormat="1" ht="13.5" customHeight="1">
      <c r="A10" s="372"/>
      <c r="B10" s="129" t="s">
        <v>457</v>
      </c>
      <c r="C10" s="683"/>
      <c r="D10" s="683"/>
      <c r="E10" s="684"/>
    </row>
    <row r="11" spans="1:5" s="109" customFormat="1" ht="13.5" customHeight="1">
      <c r="A11" s="372">
        <f>+A9+1</f>
        <v>102</v>
      </c>
      <c r="B11" s="125" t="s">
        <v>458</v>
      </c>
      <c r="C11" s="683">
        <v>84</v>
      </c>
      <c r="D11" s="683">
        <v>1</v>
      </c>
      <c r="E11" s="684">
        <f>+D11+C11</f>
        <v>85</v>
      </c>
    </row>
    <row r="12" spans="1:5" s="109" customFormat="1" ht="13.5" customHeight="1">
      <c r="A12" s="372"/>
      <c r="B12" s="129" t="s">
        <v>459</v>
      </c>
      <c r="C12" s="683"/>
      <c r="D12" s="683"/>
      <c r="E12" s="684"/>
    </row>
    <row r="13" spans="1:5" s="109" customFormat="1" ht="13.5" customHeight="1">
      <c r="A13" s="372">
        <f>+A11+1</f>
        <v>103</v>
      </c>
      <c r="B13" s="125" t="s">
        <v>460</v>
      </c>
      <c r="C13" s="683">
        <v>1608</v>
      </c>
      <c r="D13" s="683">
        <v>55</v>
      </c>
      <c r="E13" s="684">
        <f>+D13+C13</f>
        <v>1663</v>
      </c>
    </row>
    <row r="14" spans="1:5" s="109" customFormat="1" ht="13.5" customHeight="1">
      <c r="A14" s="372"/>
      <c r="B14" s="129" t="s">
        <v>461</v>
      </c>
      <c r="C14" s="683"/>
      <c r="D14" s="683"/>
      <c r="E14" s="684"/>
    </row>
    <row r="15" spans="1:5" s="109" customFormat="1" ht="13.5" customHeight="1">
      <c r="A15" s="372">
        <f>+A13+1</f>
        <v>104</v>
      </c>
      <c r="B15" s="125" t="s">
        <v>462</v>
      </c>
      <c r="C15" s="683">
        <v>36</v>
      </c>
      <c r="D15" s="683">
        <v>3</v>
      </c>
      <c r="E15" s="684">
        <f>+D15+C15</f>
        <v>39</v>
      </c>
    </row>
    <row r="16" spans="1:5" s="109" customFormat="1" ht="13.5" customHeight="1">
      <c r="A16" s="372"/>
      <c r="B16" s="129" t="s">
        <v>463</v>
      </c>
      <c r="C16" s="683"/>
      <c r="D16" s="683"/>
      <c r="E16" s="684"/>
    </row>
    <row r="17" spans="1:5" s="109" customFormat="1" ht="13.5" customHeight="1">
      <c r="A17" s="372">
        <f>+A15+1</f>
        <v>105</v>
      </c>
      <c r="B17" s="125" t="s">
        <v>464</v>
      </c>
      <c r="C17" s="683">
        <v>1466</v>
      </c>
      <c r="D17" s="683">
        <v>52</v>
      </c>
      <c r="E17" s="684">
        <f>+D17+C17</f>
        <v>1518</v>
      </c>
    </row>
    <row r="18" spans="1:5" s="109" customFormat="1" ht="13.5" customHeight="1">
      <c r="A18" s="372"/>
      <c r="B18" s="129" t="s">
        <v>465</v>
      </c>
      <c r="C18" s="683"/>
      <c r="D18" s="683"/>
      <c r="E18" s="684"/>
    </row>
    <row r="19" spans="1:5" s="109" customFormat="1" ht="13.5" customHeight="1">
      <c r="A19" s="372">
        <f>+A17+1</f>
        <v>106</v>
      </c>
      <c r="B19" s="125" t="s">
        <v>466</v>
      </c>
      <c r="C19" s="683">
        <v>452</v>
      </c>
      <c r="D19" s="683">
        <v>25</v>
      </c>
      <c r="E19" s="684">
        <f>+D19+C19</f>
        <v>477</v>
      </c>
    </row>
    <row r="20" spans="1:5" s="109" customFormat="1" ht="13.5" customHeight="1">
      <c r="A20" s="372"/>
      <c r="B20" s="129" t="s">
        <v>467</v>
      </c>
      <c r="C20" s="683"/>
      <c r="D20" s="683"/>
      <c r="E20" s="684"/>
    </row>
    <row r="21" spans="1:5" s="109" customFormat="1" ht="13.5" customHeight="1">
      <c r="A21" s="372">
        <f>+A19+1</f>
        <v>107</v>
      </c>
      <c r="B21" s="125" t="s">
        <v>468</v>
      </c>
      <c r="C21" s="683">
        <v>143</v>
      </c>
      <c r="D21" s="683">
        <v>10</v>
      </c>
      <c r="E21" s="684">
        <f>+D21+C21</f>
        <v>153</v>
      </c>
    </row>
    <row r="22" spans="1:5" s="109" customFormat="1" ht="13.5" customHeight="1">
      <c r="A22" s="372"/>
      <c r="B22" s="129" t="s">
        <v>469</v>
      </c>
      <c r="C22" s="683"/>
      <c r="D22" s="683"/>
      <c r="E22" s="684"/>
    </row>
    <row r="23" spans="1:5" s="109" customFormat="1" ht="13.5" customHeight="1">
      <c r="A23" s="372">
        <f>+A21+1</f>
        <v>108</v>
      </c>
      <c r="B23" s="125" t="s">
        <v>470</v>
      </c>
      <c r="C23" s="683">
        <v>432</v>
      </c>
      <c r="D23" s="683">
        <v>29</v>
      </c>
      <c r="E23" s="684">
        <f>+D23+C23</f>
        <v>461</v>
      </c>
    </row>
    <row r="24" spans="1:5" s="109" customFormat="1" ht="13.5" customHeight="1">
      <c r="A24" s="372"/>
      <c r="B24" s="129" t="s">
        <v>471</v>
      </c>
      <c r="C24" s="683"/>
      <c r="D24" s="683"/>
      <c r="E24" s="684"/>
    </row>
    <row r="25" spans="1:5" s="109" customFormat="1" ht="13.5" customHeight="1">
      <c r="A25" s="119" t="s">
        <v>472</v>
      </c>
      <c r="B25" s="108"/>
      <c r="C25" s="685">
        <v>402</v>
      </c>
      <c r="D25" s="685">
        <v>33</v>
      </c>
      <c r="E25" s="685">
        <f>+D25+C25</f>
        <v>435</v>
      </c>
    </row>
    <row r="26" spans="1:5" s="109" customFormat="1" ht="13.5" customHeight="1">
      <c r="A26" s="119" t="s">
        <v>473</v>
      </c>
      <c r="B26" s="108"/>
      <c r="C26" s="685"/>
      <c r="D26" s="685"/>
      <c r="E26" s="685"/>
    </row>
    <row r="27" spans="1:5" s="109" customFormat="1" ht="13.5" customHeight="1">
      <c r="A27" s="372">
        <v>201</v>
      </c>
      <c r="B27" s="125" t="s">
        <v>474</v>
      </c>
      <c r="C27" s="683">
        <v>205</v>
      </c>
      <c r="D27" s="683">
        <v>17</v>
      </c>
      <c r="E27" s="684">
        <f>+D27+C27</f>
        <v>222</v>
      </c>
    </row>
    <row r="28" spans="1:5" s="109" customFormat="1" ht="13.5" customHeight="1">
      <c r="A28" s="372"/>
      <c r="B28" s="129" t="s">
        <v>475</v>
      </c>
      <c r="C28" s="683"/>
      <c r="D28" s="683"/>
      <c r="E28" s="684"/>
    </row>
    <row r="29" spans="1:5" s="109" customFormat="1" ht="13.5" customHeight="1">
      <c r="A29" s="372">
        <f>+A27+1</f>
        <v>202</v>
      </c>
      <c r="B29" s="125" t="s">
        <v>476</v>
      </c>
      <c r="C29" s="683">
        <v>115</v>
      </c>
      <c r="D29" s="683">
        <v>11</v>
      </c>
      <c r="E29" s="684">
        <f>+D29+C29</f>
        <v>126</v>
      </c>
    </row>
    <row r="30" spans="1:5" s="109" customFormat="1" ht="13.5" customHeight="1">
      <c r="A30" s="372"/>
      <c r="B30" s="129" t="s">
        <v>477</v>
      </c>
      <c r="C30" s="683"/>
      <c r="D30" s="683"/>
      <c r="E30" s="684"/>
    </row>
    <row r="31" spans="1:5" s="109" customFormat="1" ht="13.5" customHeight="1">
      <c r="A31" s="372">
        <f>+A29+1</f>
        <v>203</v>
      </c>
      <c r="B31" s="125" t="s">
        <v>478</v>
      </c>
      <c r="C31" s="683">
        <v>82</v>
      </c>
      <c r="D31" s="683">
        <v>5</v>
      </c>
      <c r="E31" s="684">
        <f>+D31+C31</f>
        <v>87</v>
      </c>
    </row>
    <row r="32" spans="1:5" s="109" customFormat="1" ht="13.5" customHeight="1">
      <c r="A32" s="372"/>
      <c r="B32" s="129" t="s">
        <v>479</v>
      </c>
      <c r="C32" s="683"/>
      <c r="D32" s="683"/>
      <c r="E32" s="684"/>
    </row>
    <row r="33" spans="1:5" s="109" customFormat="1" ht="13.5" customHeight="1">
      <c r="A33" s="119" t="s">
        <v>480</v>
      </c>
      <c r="B33" s="108"/>
      <c r="C33" s="685">
        <v>2748</v>
      </c>
      <c r="D33" s="685">
        <v>161</v>
      </c>
      <c r="E33" s="685">
        <f>+D33+C33</f>
        <v>2909</v>
      </c>
    </row>
    <row r="34" spans="1:5" s="109" customFormat="1" ht="13.5" customHeight="1">
      <c r="A34" s="119" t="s">
        <v>481</v>
      </c>
      <c r="B34" s="108"/>
      <c r="C34" s="685"/>
      <c r="D34" s="685"/>
      <c r="E34" s="685"/>
    </row>
    <row r="35" spans="1:5" s="109" customFormat="1" ht="13.5" customHeight="1">
      <c r="A35" s="372">
        <v>301</v>
      </c>
      <c r="B35" s="125" t="s">
        <v>482</v>
      </c>
      <c r="C35" s="683">
        <v>1110</v>
      </c>
      <c r="D35" s="683">
        <v>71</v>
      </c>
      <c r="E35" s="684">
        <f>+D35+C35</f>
        <v>1181</v>
      </c>
    </row>
    <row r="36" spans="1:5" s="109" customFormat="1" ht="13.5" customHeight="1">
      <c r="A36" s="372"/>
      <c r="B36" s="129" t="s">
        <v>475</v>
      </c>
      <c r="C36" s="683"/>
      <c r="D36" s="683"/>
      <c r="E36" s="684"/>
    </row>
    <row r="37" spans="1:5" s="109" customFormat="1" ht="13.5" customHeight="1">
      <c r="A37" s="372">
        <f>+A35+1</f>
        <v>302</v>
      </c>
      <c r="B37" s="125" t="s">
        <v>493</v>
      </c>
      <c r="C37" s="683">
        <v>1225</v>
      </c>
      <c r="D37" s="683">
        <v>60</v>
      </c>
      <c r="E37" s="684">
        <f>+D37+C37</f>
        <v>1285</v>
      </c>
    </row>
    <row r="38" spans="1:5" s="109" customFormat="1" ht="13.5" customHeight="1">
      <c r="A38" s="372"/>
      <c r="B38" s="129" t="s">
        <v>494</v>
      </c>
      <c r="C38" s="683"/>
      <c r="D38" s="683"/>
      <c r="E38" s="684"/>
    </row>
    <row r="39" spans="1:5" s="109" customFormat="1" ht="13.5" customHeight="1">
      <c r="A39" s="372">
        <f>+A37+1</f>
        <v>303</v>
      </c>
      <c r="B39" s="125" t="s">
        <v>495</v>
      </c>
      <c r="C39" s="683">
        <v>413</v>
      </c>
      <c r="D39" s="683">
        <v>30</v>
      </c>
      <c r="E39" s="684">
        <f>+D39+C39</f>
        <v>443</v>
      </c>
    </row>
    <row r="40" spans="1:5" s="109" customFormat="1" ht="13.5" customHeight="1">
      <c r="A40" s="372"/>
      <c r="B40" s="129" t="s">
        <v>496</v>
      </c>
      <c r="C40" s="683"/>
      <c r="D40" s="683"/>
      <c r="E40" s="684"/>
    </row>
    <row r="41" spans="1:5" s="109" customFormat="1" ht="13.5" customHeight="1">
      <c r="A41" s="119" t="s">
        <v>497</v>
      </c>
      <c r="B41" s="108"/>
      <c r="C41" s="685">
        <v>1725</v>
      </c>
      <c r="D41" s="685">
        <v>85</v>
      </c>
      <c r="E41" s="685">
        <f>+D41+C41</f>
        <v>1810</v>
      </c>
    </row>
    <row r="42" spans="1:5" s="109" customFormat="1" ht="13.5" customHeight="1">
      <c r="A42" s="119" t="s">
        <v>498</v>
      </c>
      <c r="B42" s="108"/>
      <c r="C42" s="685"/>
      <c r="D42" s="685"/>
      <c r="E42" s="685"/>
    </row>
    <row r="43" spans="1:5" s="109" customFormat="1" ht="13.5" customHeight="1">
      <c r="A43" s="372">
        <v>401</v>
      </c>
      <c r="B43" s="125" t="s">
        <v>499</v>
      </c>
      <c r="C43" s="683">
        <v>648</v>
      </c>
      <c r="D43" s="683">
        <v>26</v>
      </c>
      <c r="E43" s="684">
        <f>+D43+C43</f>
        <v>674</v>
      </c>
    </row>
    <row r="44" spans="1:5" s="109" customFormat="1" ht="13.5" customHeight="1">
      <c r="A44" s="372"/>
      <c r="B44" s="129" t="s">
        <v>500</v>
      </c>
      <c r="C44" s="683"/>
      <c r="D44" s="683"/>
      <c r="E44" s="684"/>
    </row>
    <row r="45" spans="1:5" s="109" customFormat="1" ht="13.5" customHeight="1">
      <c r="A45" s="372">
        <f>+A43+1</f>
        <v>402</v>
      </c>
      <c r="B45" s="125" t="s">
        <v>501</v>
      </c>
      <c r="C45" s="683">
        <v>21</v>
      </c>
      <c r="D45" s="683">
        <v>3</v>
      </c>
      <c r="E45" s="684">
        <f>+D45+C45</f>
        <v>24</v>
      </c>
    </row>
    <row r="46" spans="1:5" s="109" customFormat="1" ht="13.5" customHeight="1">
      <c r="A46" s="372"/>
      <c r="B46" s="129" t="s">
        <v>502</v>
      </c>
      <c r="C46" s="683"/>
      <c r="D46" s="683"/>
      <c r="E46" s="684"/>
    </row>
    <row r="47" spans="1:5" s="109" customFormat="1" ht="13.5" customHeight="1">
      <c r="A47" s="372">
        <f>+A45+1</f>
        <v>403</v>
      </c>
      <c r="B47" s="125" t="s">
        <v>503</v>
      </c>
      <c r="C47" s="683">
        <v>158</v>
      </c>
      <c r="D47" s="683">
        <v>11</v>
      </c>
      <c r="E47" s="684">
        <f>+D47+C47</f>
        <v>169</v>
      </c>
    </row>
    <row r="48" spans="1:5" s="109" customFormat="1" ht="13.5" customHeight="1">
      <c r="A48" s="372"/>
      <c r="B48" s="129" t="s">
        <v>504</v>
      </c>
      <c r="C48" s="683"/>
      <c r="D48" s="683"/>
      <c r="E48" s="684"/>
    </row>
    <row r="49" spans="1:5" s="109" customFormat="1" ht="13.5" customHeight="1">
      <c r="A49" s="372">
        <f>+A47+1</f>
        <v>404</v>
      </c>
      <c r="B49" s="125" t="s">
        <v>505</v>
      </c>
      <c r="C49" s="683">
        <v>56</v>
      </c>
      <c r="D49" s="683">
        <v>1</v>
      </c>
      <c r="E49" s="684">
        <f>+D49+C49</f>
        <v>57</v>
      </c>
    </row>
    <row r="50" spans="1:5" s="109" customFormat="1" ht="13.5" customHeight="1">
      <c r="A50" s="372"/>
      <c r="B50" s="129" t="s">
        <v>506</v>
      </c>
      <c r="C50" s="683"/>
      <c r="D50" s="683"/>
      <c r="E50" s="684"/>
    </row>
    <row r="51" spans="1:5" s="109" customFormat="1" ht="13.5" customHeight="1">
      <c r="A51" s="372">
        <f>+A49+1</f>
        <v>405</v>
      </c>
      <c r="B51" s="125" t="s">
        <v>507</v>
      </c>
      <c r="C51" s="683">
        <v>376</v>
      </c>
      <c r="D51" s="683">
        <v>15</v>
      </c>
      <c r="E51" s="684">
        <f>+D51+C51</f>
        <v>391</v>
      </c>
    </row>
    <row r="52" spans="1:5" s="109" customFormat="1" ht="13.5" customHeight="1">
      <c r="A52" s="372"/>
      <c r="B52" s="129" t="s">
        <v>508</v>
      </c>
      <c r="C52" s="683"/>
      <c r="D52" s="683"/>
      <c r="E52" s="684"/>
    </row>
    <row r="53" spans="1:5" s="109" customFormat="1" ht="13.5" customHeight="1">
      <c r="A53" s="372">
        <f>+A51+1</f>
        <v>406</v>
      </c>
      <c r="B53" s="125" t="s">
        <v>509</v>
      </c>
      <c r="C53" s="683">
        <v>388</v>
      </c>
      <c r="D53" s="683">
        <v>26</v>
      </c>
      <c r="E53" s="684">
        <f>+D53+C53</f>
        <v>414</v>
      </c>
    </row>
    <row r="54" spans="1:5" s="109" customFormat="1" ht="13.5" customHeight="1">
      <c r="A54" s="372"/>
      <c r="B54" s="129" t="s">
        <v>510</v>
      </c>
      <c r="C54" s="683"/>
      <c r="D54" s="683"/>
      <c r="E54" s="684"/>
    </row>
    <row r="55" spans="1:5" s="109" customFormat="1" ht="26.25" customHeight="1">
      <c r="A55" s="372">
        <f>+A53+1</f>
        <v>407</v>
      </c>
      <c r="B55" s="123" t="s">
        <v>511</v>
      </c>
      <c r="C55" s="683">
        <v>78</v>
      </c>
      <c r="D55" s="683">
        <v>3</v>
      </c>
      <c r="E55" s="684">
        <f>+D55+C55</f>
        <v>81</v>
      </c>
    </row>
    <row r="56" spans="1:5" s="109" customFormat="1" ht="12.75" customHeight="1">
      <c r="A56" s="498"/>
      <c r="B56" s="374" t="s">
        <v>512</v>
      </c>
      <c r="C56" s="711"/>
      <c r="D56" s="711"/>
      <c r="E56" s="712"/>
    </row>
    <row r="57" spans="1:5" s="108" customFormat="1" ht="12">
      <c r="A57" s="375"/>
      <c r="B57" s="129"/>
      <c r="C57" s="129"/>
      <c r="D57" s="129"/>
      <c r="E57" s="129"/>
    </row>
    <row r="58" spans="1:5" s="108" customFormat="1" ht="12">
      <c r="A58" s="375"/>
      <c r="B58" s="129"/>
      <c r="C58" s="129"/>
      <c r="D58" s="129"/>
      <c r="E58" s="129"/>
    </row>
    <row r="59" spans="1:5" s="109" customFormat="1" ht="12">
      <c r="A59" s="130"/>
      <c r="B59" s="130"/>
      <c r="C59" s="130"/>
      <c r="D59" s="646" t="s">
        <v>1024</v>
      </c>
      <c r="E59" s="646"/>
    </row>
    <row r="60" spans="1:6" s="109" customFormat="1" ht="18" customHeight="1">
      <c r="A60" s="656" t="s">
        <v>855</v>
      </c>
      <c r="B60" s="657"/>
      <c r="C60" s="706">
        <f>+C4</f>
        <v>2011</v>
      </c>
      <c r="D60" s="707"/>
      <c r="E60" s="707"/>
      <c r="F60" s="108"/>
    </row>
    <row r="61" spans="1:6" s="109" customFormat="1" ht="18" customHeight="1">
      <c r="A61" s="658"/>
      <c r="B61" s="659"/>
      <c r="C61" s="110" t="s">
        <v>44</v>
      </c>
      <c r="D61" s="110" t="s">
        <v>43</v>
      </c>
      <c r="E61" s="111" t="s">
        <v>45</v>
      </c>
      <c r="F61" s="108"/>
    </row>
    <row r="62" spans="1:6" s="109" customFormat="1" ht="18" customHeight="1">
      <c r="A62" s="660"/>
      <c r="B62" s="661"/>
      <c r="C62" s="112" t="s">
        <v>983</v>
      </c>
      <c r="D62" s="112" t="s">
        <v>982</v>
      </c>
      <c r="E62" s="113" t="s">
        <v>981</v>
      </c>
      <c r="F62" s="108"/>
    </row>
    <row r="63" spans="1:5" s="109" customFormat="1" ht="15" customHeight="1">
      <c r="A63" s="119" t="s">
        <v>513</v>
      </c>
      <c r="B63" s="108"/>
      <c r="C63" s="685">
        <v>34368</v>
      </c>
      <c r="D63" s="685">
        <v>2517</v>
      </c>
      <c r="E63" s="685">
        <f>+D63+C63</f>
        <v>36885</v>
      </c>
    </row>
    <row r="64" spans="1:5" s="109" customFormat="1" ht="15" customHeight="1">
      <c r="A64" s="119" t="s">
        <v>514</v>
      </c>
      <c r="B64" s="108"/>
      <c r="C64" s="685"/>
      <c r="D64" s="685"/>
      <c r="E64" s="685"/>
    </row>
    <row r="65" spans="1:5" s="109" customFormat="1" ht="15" customHeight="1">
      <c r="A65" s="372">
        <v>501</v>
      </c>
      <c r="B65" s="125" t="s">
        <v>515</v>
      </c>
      <c r="C65" s="683">
        <v>925</v>
      </c>
      <c r="D65" s="683">
        <v>41</v>
      </c>
      <c r="E65" s="684">
        <f>+D65+C65</f>
        <v>966</v>
      </c>
    </row>
    <row r="66" spans="1:5" s="109" customFormat="1" ht="15" customHeight="1">
      <c r="A66" s="372"/>
      <c r="B66" s="129" t="s">
        <v>516</v>
      </c>
      <c r="C66" s="683"/>
      <c r="D66" s="683"/>
      <c r="E66" s="684"/>
    </row>
    <row r="67" spans="1:5" s="109" customFormat="1" ht="15" customHeight="1">
      <c r="A67" s="372">
        <f>+A65+1</f>
        <v>502</v>
      </c>
      <c r="B67" s="125" t="s">
        <v>517</v>
      </c>
      <c r="C67" s="683">
        <v>3959</v>
      </c>
      <c r="D67" s="683">
        <v>268</v>
      </c>
      <c r="E67" s="684">
        <f>+D67+C67</f>
        <v>4227</v>
      </c>
    </row>
    <row r="68" spans="1:5" s="109" customFormat="1" ht="15" customHeight="1">
      <c r="A68" s="372"/>
      <c r="B68" s="129" t="s">
        <v>518</v>
      </c>
      <c r="C68" s="683"/>
      <c r="D68" s="683"/>
      <c r="E68" s="684"/>
    </row>
    <row r="69" spans="1:5" s="109" customFormat="1" ht="15" customHeight="1">
      <c r="A69" s="372">
        <f>+A67+1</f>
        <v>503</v>
      </c>
      <c r="B69" s="125" t="s">
        <v>519</v>
      </c>
      <c r="C69" s="683">
        <v>1609</v>
      </c>
      <c r="D69" s="683">
        <v>136</v>
      </c>
      <c r="E69" s="684">
        <f>+D69+C69</f>
        <v>1745</v>
      </c>
    </row>
    <row r="70" spans="1:5" s="109" customFormat="1" ht="15" customHeight="1">
      <c r="A70" s="372"/>
      <c r="B70" s="129" t="s">
        <v>520</v>
      </c>
      <c r="C70" s="683"/>
      <c r="D70" s="683"/>
      <c r="E70" s="684"/>
    </row>
    <row r="71" spans="1:5" s="109" customFormat="1" ht="15" customHeight="1">
      <c r="A71" s="372">
        <f>+A69+1</f>
        <v>504</v>
      </c>
      <c r="B71" s="125" t="s">
        <v>521</v>
      </c>
      <c r="C71" s="683">
        <v>13390</v>
      </c>
      <c r="D71" s="683">
        <v>956</v>
      </c>
      <c r="E71" s="684">
        <f>+D71+C71</f>
        <v>14346</v>
      </c>
    </row>
    <row r="72" spans="1:5" s="109" customFormat="1" ht="15" customHeight="1">
      <c r="A72" s="372"/>
      <c r="B72" s="129" t="s">
        <v>522</v>
      </c>
      <c r="C72" s="683"/>
      <c r="D72" s="683"/>
      <c r="E72" s="684"/>
    </row>
    <row r="73" spans="1:5" s="109" customFormat="1" ht="15" customHeight="1">
      <c r="A73" s="372">
        <f>+A71+1</f>
        <v>505</v>
      </c>
      <c r="B73" s="125" t="s">
        <v>523</v>
      </c>
      <c r="C73" s="683">
        <v>1870</v>
      </c>
      <c r="D73" s="683">
        <v>162</v>
      </c>
      <c r="E73" s="684">
        <f>+D73+C73</f>
        <v>2032</v>
      </c>
    </row>
    <row r="74" spans="1:5" s="109" customFormat="1" ht="15" customHeight="1">
      <c r="A74" s="372"/>
      <c r="B74" s="129" t="s">
        <v>524</v>
      </c>
      <c r="C74" s="683"/>
      <c r="D74" s="683"/>
      <c r="E74" s="684"/>
    </row>
    <row r="75" spans="1:5" s="109" customFormat="1" ht="15" customHeight="1">
      <c r="A75" s="372">
        <f>+A73+1</f>
        <v>506</v>
      </c>
      <c r="B75" s="125" t="s">
        <v>525</v>
      </c>
      <c r="C75" s="683">
        <v>12177</v>
      </c>
      <c r="D75" s="683">
        <v>924</v>
      </c>
      <c r="E75" s="684">
        <f>+D75+C75</f>
        <v>13101</v>
      </c>
    </row>
    <row r="76" spans="1:5" s="109" customFormat="1" ht="15" customHeight="1">
      <c r="A76" s="372"/>
      <c r="B76" s="129" t="s">
        <v>526</v>
      </c>
      <c r="C76" s="683"/>
      <c r="D76" s="683"/>
      <c r="E76" s="684"/>
    </row>
    <row r="77" spans="1:5" s="109" customFormat="1" ht="15" customHeight="1">
      <c r="A77" s="372">
        <f>+A75+1</f>
        <v>507</v>
      </c>
      <c r="B77" s="125" t="s">
        <v>527</v>
      </c>
      <c r="C77" s="683">
        <v>160</v>
      </c>
      <c r="D77" s="683">
        <v>17</v>
      </c>
      <c r="E77" s="684">
        <f>+D77+C77</f>
        <v>177</v>
      </c>
    </row>
    <row r="78" spans="1:5" s="109" customFormat="1" ht="15" customHeight="1">
      <c r="A78" s="372"/>
      <c r="B78" s="129" t="s">
        <v>528</v>
      </c>
      <c r="C78" s="683"/>
      <c r="D78" s="683"/>
      <c r="E78" s="684"/>
    </row>
    <row r="79" spans="1:5" s="109" customFormat="1" ht="15" customHeight="1">
      <c r="A79" s="372">
        <f>+A77+1</f>
        <v>508</v>
      </c>
      <c r="B79" s="125" t="s">
        <v>529</v>
      </c>
      <c r="C79" s="683">
        <v>219</v>
      </c>
      <c r="D79" s="683">
        <v>9</v>
      </c>
      <c r="E79" s="684">
        <f>+D79+C79</f>
        <v>228</v>
      </c>
    </row>
    <row r="80" spans="1:5" s="109" customFormat="1" ht="15" customHeight="1">
      <c r="A80" s="372"/>
      <c r="B80" s="129" t="s">
        <v>530</v>
      </c>
      <c r="C80" s="683"/>
      <c r="D80" s="683"/>
      <c r="E80" s="684"/>
    </row>
    <row r="81" spans="1:5" s="109" customFormat="1" ht="15" customHeight="1">
      <c r="A81" s="372">
        <f>+A79+1</f>
        <v>509</v>
      </c>
      <c r="B81" s="125" t="s">
        <v>531</v>
      </c>
      <c r="C81" s="683">
        <v>59</v>
      </c>
      <c r="D81" s="683">
        <v>4</v>
      </c>
      <c r="E81" s="684">
        <f>+D81+C81</f>
        <v>63</v>
      </c>
    </row>
    <row r="82" spans="1:5" s="109" customFormat="1" ht="15" customHeight="1">
      <c r="A82" s="372"/>
      <c r="B82" s="129" t="s">
        <v>532</v>
      </c>
      <c r="C82" s="683"/>
      <c r="D82" s="683"/>
      <c r="E82" s="684"/>
    </row>
    <row r="83" spans="1:5" s="109" customFormat="1" ht="15" customHeight="1">
      <c r="A83" s="119" t="s">
        <v>533</v>
      </c>
      <c r="B83" s="108"/>
      <c r="C83" s="685">
        <v>16121</v>
      </c>
      <c r="D83" s="685">
        <v>863</v>
      </c>
      <c r="E83" s="685">
        <f>+D83+C83</f>
        <v>16984</v>
      </c>
    </row>
    <row r="84" spans="1:5" s="109" customFormat="1" ht="15" customHeight="1">
      <c r="A84" s="119" t="s">
        <v>534</v>
      </c>
      <c r="B84" s="108"/>
      <c r="C84" s="685"/>
      <c r="D84" s="685"/>
      <c r="E84" s="685"/>
    </row>
    <row r="85" spans="1:5" s="109" customFormat="1" ht="15" customHeight="1">
      <c r="A85" s="372">
        <v>601</v>
      </c>
      <c r="B85" s="125" t="s">
        <v>535</v>
      </c>
      <c r="C85" s="683">
        <v>403</v>
      </c>
      <c r="D85" s="683">
        <v>44</v>
      </c>
      <c r="E85" s="684">
        <f>+D85+C85</f>
        <v>447</v>
      </c>
    </row>
    <row r="86" spans="1:5" s="109" customFormat="1" ht="15" customHeight="1">
      <c r="A86" s="372"/>
      <c r="B86" s="129" t="s">
        <v>536</v>
      </c>
      <c r="C86" s="683"/>
      <c r="D86" s="683"/>
      <c r="E86" s="684"/>
    </row>
    <row r="87" spans="1:5" s="109" customFormat="1" ht="15" customHeight="1">
      <c r="A87" s="372">
        <f>+A85+1</f>
        <v>602</v>
      </c>
      <c r="B87" s="125" t="s">
        <v>537</v>
      </c>
      <c r="C87" s="683">
        <v>2126</v>
      </c>
      <c r="D87" s="683">
        <v>108</v>
      </c>
      <c r="E87" s="684">
        <f>+D87+C87</f>
        <v>2234</v>
      </c>
    </row>
    <row r="88" spans="1:5" s="109" customFormat="1" ht="15" customHeight="1">
      <c r="A88" s="372"/>
      <c r="B88" s="129" t="s">
        <v>538</v>
      </c>
      <c r="C88" s="683"/>
      <c r="D88" s="683"/>
      <c r="E88" s="684"/>
    </row>
    <row r="89" spans="1:5" s="109" customFormat="1" ht="15" customHeight="1">
      <c r="A89" s="372">
        <f>+A87+1</f>
        <v>603</v>
      </c>
      <c r="B89" s="125" t="s">
        <v>539</v>
      </c>
      <c r="C89" s="683">
        <v>1685</v>
      </c>
      <c r="D89" s="683">
        <v>114</v>
      </c>
      <c r="E89" s="684">
        <f>+D89+C89</f>
        <v>1799</v>
      </c>
    </row>
    <row r="90" spans="1:5" s="109" customFormat="1" ht="15" customHeight="1">
      <c r="A90" s="372"/>
      <c r="B90" s="129" t="s">
        <v>540</v>
      </c>
      <c r="C90" s="683"/>
      <c r="D90" s="683"/>
      <c r="E90" s="684"/>
    </row>
    <row r="91" spans="1:5" s="109" customFormat="1" ht="15" customHeight="1">
      <c r="A91" s="372">
        <f>+A89+1</f>
        <v>604</v>
      </c>
      <c r="B91" s="125" t="s">
        <v>541</v>
      </c>
      <c r="C91" s="683">
        <v>10536</v>
      </c>
      <c r="D91" s="683">
        <v>537</v>
      </c>
      <c r="E91" s="684">
        <f>+D91+C91</f>
        <v>11073</v>
      </c>
    </row>
    <row r="92" spans="1:5" s="109" customFormat="1" ht="15" customHeight="1">
      <c r="A92" s="372"/>
      <c r="B92" s="129" t="s">
        <v>542</v>
      </c>
      <c r="C92" s="683"/>
      <c r="D92" s="683"/>
      <c r="E92" s="684"/>
    </row>
    <row r="93" spans="1:5" s="109" customFormat="1" ht="15" customHeight="1">
      <c r="A93" s="372">
        <f>+A91+1</f>
        <v>605</v>
      </c>
      <c r="B93" s="125" t="s">
        <v>543</v>
      </c>
      <c r="C93" s="683">
        <v>914</v>
      </c>
      <c r="D93" s="683">
        <v>40</v>
      </c>
      <c r="E93" s="684">
        <f>+D93+C93</f>
        <v>954</v>
      </c>
    </row>
    <row r="94" spans="1:5" s="109" customFormat="1" ht="15" customHeight="1">
      <c r="A94" s="372"/>
      <c r="B94" s="129" t="s">
        <v>544</v>
      </c>
      <c r="C94" s="683"/>
      <c r="D94" s="683"/>
      <c r="E94" s="684"/>
    </row>
    <row r="95" spans="1:5" s="109" customFormat="1" ht="15" customHeight="1">
      <c r="A95" s="372">
        <f>+A93+2</f>
        <v>607</v>
      </c>
      <c r="B95" s="125" t="s">
        <v>545</v>
      </c>
      <c r="C95" s="683">
        <v>160</v>
      </c>
      <c r="D95" s="683">
        <v>8</v>
      </c>
      <c r="E95" s="684">
        <f>+D95+C95</f>
        <v>168</v>
      </c>
    </row>
    <row r="96" spans="1:5" s="109" customFormat="1" ht="15" customHeight="1">
      <c r="A96" s="372"/>
      <c r="B96" s="129" t="s">
        <v>546</v>
      </c>
      <c r="C96" s="683"/>
      <c r="D96" s="683"/>
      <c r="E96" s="684"/>
    </row>
    <row r="97" spans="1:5" s="109" customFormat="1" ht="15" customHeight="1">
      <c r="A97" s="372">
        <f>+A95+1</f>
        <v>608</v>
      </c>
      <c r="B97" s="125" t="s">
        <v>547</v>
      </c>
      <c r="C97" s="683">
        <v>192</v>
      </c>
      <c r="D97" s="683">
        <v>11</v>
      </c>
      <c r="E97" s="684">
        <f>+D97+C97</f>
        <v>203</v>
      </c>
    </row>
    <row r="98" spans="1:5" s="109" customFormat="1" ht="15" customHeight="1">
      <c r="A98" s="372"/>
      <c r="B98" s="129" t="s">
        <v>548</v>
      </c>
      <c r="C98" s="683"/>
      <c r="D98" s="683"/>
      <c r="E98" s="684"/>
    </row>
    <row r="99" spans="1:5" s="109" customFormat="1" ht="15" customHeight="1">
      <c r="A99" s="372">
        <f>+A97+1</f>
        <v>609</v>
      </c>
      <c r="B99" s="125" t="s">
        <v>549</v>
      </c>
      <c r="C99" s="683">
        <v>105</v>
      </c>
      <c r="D99" s="683">
        <v>1</v>
      </c>
      <c r="E99" s="684">
        <f>+D99+C99</f>
        <v>106</v>
      </c>
    </row>
    <row r="100" spans="1:5" s="109" customFormat="1" ht="15" customHeight="1">
      <c r="A100" s="372"/>
      <c r="B100" s="129" t="s">
        <v>550</v>
      </c>
      <c r="C100" s="683"/>
      <c r="D100" s="683"/>
      <c r="E100" s="684"/>
    </row>
    <row r="101" spans="1:5" s="109" customFormat="1" ht="15" customHeight="1">
      <c r="A101" s="119" t="s">
        <v>551</v>
      </c>
      <c r="B101" s="108"/>
      <c r="C101" s="685">
        <v>1215</v>
      </c>
      <c r="D101" s="685">
        <v>57</v>
      </c>
      <c r="E101" s="685">
        <f>+D101+C101</f>
        <v>1272</v>
      </c>
    </row>
    <row r="102" spans="1:5" s="109" customFormat="1" ht="15" customHeight="1">
      <c r="A102" s="119" t="s">
        <v>552</v>
      </c>
      <c r="B102" s="108"/>
      <c r="C102" s="685"/>
      <c r="D102" s="685"/>
      <c r="E102" s="685"/>
    </row>
    <row r="103" spans="1:5" s="109" customFormat="1" ht="27.75" customHeight="1">
      <c r="A103" s="372">
        <v>701</v>
      </c>
      <c r="B103" s="125" t="s">
        <v>553</v>
      </c>
      <c r="C103" s="683">
        <v>145</v>
      </c>
      <c r="D103" s="683">
        <v>13</v>
      </c>
      <c r="E103" s="684">
        <f>+D103+C103</f>
        <v>158</v>
      </c>
    </row>
    <row r="104" spans="1:5" s="109" customFormat="1" ht="15" customHeight="1">
      <c r="A104" s="372"/>
      <c r="B104" s="129" t="s">
        <v>554</v>
      </c>
      <c r="C104" s="683"/>
      <c r="D104" s="683"/>
      <c r="E104" s="684"/>
    </row>
    <row r="105" spans="1:5" s="109" customFormat="1" ht="15" customHeight="1">
      <c r="A105" s="372">
        <v>708</v>
      </c>
      <c r="B105" s="125" t="s">
        <v>555</v>
      </c>
      <c r="C105" s="683">
        <v>1070</v>
      </c>
      <c r="D105" s="683">
        <v>44</v>
      </c>
      <c r="E105" s="684">
        <f>+D105+C105</f>
        <v>1114</v>
      </c>
    </row>
    <row r="106" spans="1:5" s="109" customFormat="1" ht="15" customHeight="1">
      <c r="A106" s="372"/>
      <c r="B106" s="129" t="s">
        <v>556</v>
      </c>
      <c r="C106" s="683"/>
      <c r="D106" s="683"/>
      <c r="E106" s="684"/>
    </row>
    <row r="107" spans="1:5" s="109" customFormat="1" ht="15" customHeight="1">
      <c r="A107" s="119" t="s">
        <v>560</v>
      </c>
      <c r="B107" s="108"/>
      <c r="C107" s="685">
        <v>653</v>
      </c>
      <c r="D107" s="685">
        <v>61</v>
      </c>
      <c r="E107" s="685">
        <f>+D107+C107</f>
        <v>714</v>
      </c>
    </row>
    <row r="108" spans="1:5" s="109" customFormat="1" ht="15" customHeight="1">
      <c r="A108" s="119" t="s">
        <v>856</v>
      </c>
      <c r="B108" s="108"/>
      <c r="C108" s="685"/>
      <c r="D108" s="685"/>
      <c r="E108" s="685"/>
    </row>
    <row r="109" spans="1:5" s="109" customFormat="1" ht="15" customHeight="1">
      <c r="A109" s="119" t="s">
        <v>561</v>
      </c>
      <c r="B109" s="108"/>
      <c r="C109" s="685">
        <v>2224</v>
      </c>
      <c r="D109" s="685">
        <v>151</v>
      </c>
      <c r="E109" s="685">
        <f>+D109+C109</f>
        <v>2375</v>
      </c>
    </row>
    <row r="110" spans="1:5" s="109" customFormat="1" ht="15" customHeight="1">
      <c r="A110" s="119" t="s">
        <v>562</v>
      </c>
      <c r="B110" s="108"/>
      <c r="C110" s="685"/>
      <c r="D110" s="685"/>
      <c r="E110" s="685"/>
    </row>
    <row r="111" spans="1:5" s="109" customFormat="1" ht="12">
      <c r="A111" s="673" t="s">
        <v>440</v>
      </c>
      <c r="B111" s="673"/>
      <c r="C111" s="681">
        <f>+C109+C107+C101+C83+C63+C41+C33+C25+C7</f>
        <v>65059</v>
      </c>
      <c r="D111" s="681">
        <f>+D109+D107+D101+D83+D63+D41+D33+D25+D7</f>
        <v>4168</v>
      </c>
      <c r="E111" s="681">
        <f>+E109+E107+E101+E83+E63+E41+E33+E25+E7</f>
        <v>69227</v>
      </c>
    </row>
    <row r="112" spans="1:6" s="109" customFormat="1" ht="12">
      <c r="A112" s="674"/>
      <c r="B112" s="674"/>
      <c r="C112" s="682"/>
      <c r="D112" s="682"/>
      <c r="E112" s="682"/>
      <c r="F112" s="108"/>
    </row>
    <row r="113" s="109" customFormat="1" ht="12"/>
    <row r="114" s="109" customFormat="1" ht="12"/>
    <row r="115" s="109" customFormat="1" ht="12"/>
    <row r="116" s="109" customFormat="1" ht="12"/>
    <row r="117" s="109" customFormat="1" ht="12"/>
    <row r="118" s="109" customFormat="1" ht="12"/>
    <row r="119" s="109" customFormat="1" ht="12"/>
    <row r="120" s="109" customFormat="1" ht="12"/>
    <row r="121" s="109" customFormat="1" ht="12"/>
    <row r="122" s="109" customFormat="1" ht="12"/>
    <row r="123" s="109" customFormat="1" ht="12"/>
    <row r="124" s="109" customFormat="1" ht="12"/>
    <row r="125" s="109" customFormat="1" ht="12"/>
    <row r="126" s="109" customFormat="1" ht="12"/>
    <row r="127" s="109" customFormat="1" ht="12"/>
    <row r="128" s="109" customFormat="1" ht="12"/>
    <row r="129" s="109" customFormat="1" ht="12"/>
    <row r="130" s="109" customFormat="1" ht="12"/>
    <row r="131" s="109" customFormat="1" ht="12"/>
    <row r="132" s="109" customFormat="1" ht="12"/>
    <row r="133" s="109" customFormat="1" ht="12"/>
    <row r="134" s="109" customFormat="1" ht="12"/>
    <row r="135" s="109" customFormat="1" ht="12"/>
    <row r="136" s="109" customFormat="1" ht="12"/>
    <row r="137" s="109" customFormat="1" ht="12"/>
    <row r="138" s="109" customFormat="1" ht="12"/>
    <row r="139" s="109" customFormat="1" ht="12"/>
    <row r="140" s="109" customFormat="1" ht="12"/>
    <row r="141" s="109" customFormat="1" ht="12"/>
    <row r="142" s="109" customFormat="1" ht="12"/>
    <row r="143" s="109" customFormat="1" ht="12"/>
    <row r="144" s="109" customFormat="1" ht="12"/>
    <row r="145" s="109" customFormat="1" ht="12"/>
    <row r="146" s="109" customFormat="1" ht="12"/>
    <row r="147" s="109" customFormat="1" ht="12"/>
    <row r="148" s="109" customFormat="1" ht="12"/>
    <row r="149" s="109" customFormat="1" ht="12"/>
    <row r="150" s="109" customFormat="1" ht="12"/>
    <row r="151" s="109" customFormat="1" ht="12"/>
    <row r="152" s="109" customFormat="1" ht="12"/>
    <row r="153" s="109" customFormat="1" ht="12"/>
    <row r="154" s="109" customFormat="1" ht="12"/>
    <row r="155" s="109" customFormat="1" ht="12"/>
    <row r="156" s="109" customFormat="1" ht="12"/>
    <row r="157" s="109" customFormat="1" ht="12"/>
    <row r="158" s="109" customFormat="1" ht="12"/>
    <row r="159" s="109" customFormat="1" ht="12"/>
    <row r="160" s="109" customFormat="1" ht="12"/>
    <row r="161" s="109" customFormat="1" ht="12"/>
    <row r="162" s="109" customFormat="1" ht="12"/>
    <row r="163" s="109" customFormat="1" ht="12"/>
    <row r="164" s="109" customFormat="1" ht="12"/>
    <row r="165" s="109" customFormat="1" ht="12"/>
    <row r="166" s="109" customFormat="1" ht="12"/>
    <row r="167" s="109" customFormat="1" ht="12"/>
    <row r="168" s="109" customFormat="1" ht="12"/>
    <row r="169" s="109" customFormat="1" ht="12"/>
    <row r="170" s="109" customFormat="1" ht="12"/>
    <row r="171" s="109" customFormat="1" ht="12"/>
    <row r="172" s="109" customFormat="1" ht="12"/>
    <row r="173" s="109" customFormat="1" ht="12"/>
    <row r="174" s="109" customFormat="1" ht="12"/>
    <row r="175" s="109" customFormat="1" ht="12"/>
    <row r="176" s="109" customFormat="1" ht="12"/>
    <row r="177" s="109" customFormat="1" ht="12"/>
    <row r="178" s="109" customFormat="1" ht="12"/>
    <row r="179" s="109" customFormat="1" ht="12"/>
    <row r="180" s="109" customFormat="1" ht="12"/>
    <row r="181" s="109" customFormat="1" ht="12"/>
    <row r="182" s="109" customFormat="1" ht="12"/>
    <row r="183" s="109" customFormat="1" ht="12"/>
    <row r="184" s="109" customFormat="1" ht="12"/>
    <row r="185" s="109" customFormat="1" ht="12"/>
    <row r="186" s="109" customFormat="1" ht="12"/>
    <row r="187" s="109" customFormat="1" ht="12"/>
    <row r="188" s="109" customFormat="1" ht="12"/>
    <row r="189" s="109" customFormat="1" ht="12"/>
    <row r="190" s="109" customFormat="1" ht="12"/>
    <row r="191" s="109" customFormat="1" ht="12"/>
    <row r="192" s="109" customFormat="1" ht="12"/>
    <row r="193" s="109" customFormat="1" ht="12"/>
    <row r="194" s="109" customFormat="1" ht="12"/>
    <row r="195" s="109" customFormat="1" ht="12"/>
    <row r="196" s="109" customFormat="1" ht="12"/>
    <row r="197" s="109" customFormat="1" ht="12"/>
    <row r="198" s="109" customFormat="1" ht="12"/>
    <row r="199" s="109" customFormat="1" ht="12"/>
    <row r="200" s="109" customFormat="1" ht="12"/>
    <row r="201" s="109" customFormat="1" ht="12"/>
    <row r="202" s="109" customFormat="1" ht="12"/>
    <row r="203" s="109" customFormat="1" ht="12"/>
    <row r="204" s="109" customFormat="1" ht="12"/>
    <row r="205" s="109" customFormat="1" ht="12"/>
    <row r="206" s="109" customFormat="1" ht="12"/>
    <row r="207" s="109" customFormat="1" ht="12"/>
    <row r="208" s="109" customFormat="1" ht="12"/>
    <row r="209" s="109" customFormat="1" ht="12"/>
    <row r="210" s="109" customFormat="1" ht="12"/>
    <row r="211" s="109" customFormat="1" ht="12"/>
    <row r="212" s="109" customFormat="1" ht="12"/>
    <row r="213" s="109" customFormat="1" ht="12"/>
    <row r="214" s="109" customFormat="1" ht="12"/>
    <row r="215" s="109" customFormat="1" ht="12"/>
    <row r="216" s="109" customFormat="1" ht="12"/>
    <row r="217" s="109" customFormat="1" ht="12"/>
    <row r="218" s="109" customFormat="1" ht="12"/>
    <row r="219" s="109" customFormat="1" ht="12"/>
    <row r="220" s="109" customFormat="1" ht="12"/>
    <row r="221" s="109" customFormat="1" ht="12"/>
    <row r="222" s="109" customFormat="1" ht="12"/>
    <row r="223" s="109" customFormat="1" ht="12"/>
    <row r="224" s="109" customFormat="1" ht="12"/>
    <row r="225" s="109" customFormat="1" ht="12"/>
    <row r="226" s="109" customFormat="1" ht="12"/>
    <row r="227" s="109" customFormat="1" ht="12"/>
    <row r="228" s="109" customFormat="1" ht="12"/>
    <row r="229" s="109" customFormat="1" ht="12"/>
    <row r="230" s="109" customFormat="1" ht="12"/>
    <row r="231" s="109" customFormat="1" ht="12"/>
    <row r="232" s="109" customFormat="1" ht="12"/>
    <row r="233" s="109" customFormat="1" ht="12"/>
    <row r="234" s="109" customFormat="1" ht="12"/>
    <row r="235" s="109" customFormat="1" ht="12"/>
    <row r="236" s="109" customFormat="1" ht="12"/>
    <row r="237" s="109" customFormat="1" ht="12"/>
    <row r="238" s="109" customFormat="1" ht="12"/>
    <row r="239" s="109" customFormat="1" ht="12"/>
    <row r="240" s="109" customFormat="1" ht="12"/>
    <row r="241" s="109" customFormat="1" ht="12"/>
    <row r="242" s="109" customFormat="1" ht="12"/>
    <row r="243" s="109" customFormat="1" ht="12"/>
    <row r="244" s="109" customFormat="1" ht="12"/>
    <row r="245" s="109" customFormat="1" ht="12"/>
    <row r="246" s="109" customFormat="1" ht="12"/>
    <row r="247" s="109" customFormat="1" ht="12"/>
    <row r="248" s="109" customFormat="1" ht="12"/>
    <row r="249" s="109" customFormat="1" ht="12"/>
    <row r="250" s="109" customFormat="1" ht="12"/>
    <row r="251" s="109" customFormat="1" ht="12"/>
    <row r="252" s="109" customFormat="1" ht="12"/>
    <row r="253" s="109" customFormat="1" ht="12"/>
    <row r="254" s="109" customFormat="1" ht="12"/>
    <row r="255" s="109" customFormat="1" ht="12"/>
    <row r="256" s="109" customFormat="1" ht="12"/>
    <row r="257" s="109" customFormat="1" ht="12"/>
    <row r="258" s="109" customFormat="1" ht="12"/>
    <row r="259" s="109" customFormat="1" ht="12"/>
    <row r="260" s="109" customFormat="1" ht="12"/>
    <row r="261" s="109" customFormat="1" ht="12"/>
    <row r="262" s="109" customFormat="1" ht="12"/>
    <row r="263" s="109" customFormat="1" ht="12"/>
    <row r="264" s="109" customFormat="1" ht="12"/>
    <row r="265" s="109" customFormat="1" ht="12"/>
    <row r="266" s="109" customFormat="1" ht="12"/>
    <row r="267" s="109" customFormat="1" ht="12"/>
    <row r="268" s="109" customFormat="1" ht="12"/>
    <row r="269" s="109" customFormat="1" ht="12"/>
    <row r="270" s="109" customFormat="1" ht="12"/>
    <row r="271" s="109" customFormat="1" ht="12"/>
    <row r="272" s="109" customFormat="1" ht="12"/>
    <row r="273" s="109" customFormat="1" ht="12"/>
    <row r="274" s="109" customFormat="1" ht="12"/>
    <row r="275" s="109" customFormat="1" ht="12"/>
    <row r="276" s="109" customFormat="1" ht="12"/>
    <row r="277" s="109" customFormat="1" ht="12"/>
    <row r="278" s="109" customFormat="1" ht="12"/>
    <row r="279" s="109" customFormat="1" ht="12"/>
    <row r="280" s="109" customFormat="1" ht="12"/>
    <row r="281" s="109" customFormat="1" ht="12"/>
    <row r="282" s="109" customFormat="1" ht="12"/>
    <row r="283" s="109" customFormat="1" ht="12"/>
    <row r="284" s="109" customFormat="1" ht="12"/>
    <row r="285" s="109" customFormat="1" ht="12"/>
    <row r="286" s="109" customFormat="1" ht="12"/>
    <row r="287" s="109" customFormat="1" ht="12"/>
    <row r="288" s="109" customFormat="1" ht="12"/>
    <row r="289" s="109" customFormat="1" ht="12"/>
    <row r="290" s="109" customFormat="1" ht="12"/>
    <row r="291" s="109" customFormat="1" ht="12"/>
    <row r="292" s="109" customFormat="1" ht="12"/>
    <row r="293" s="109" customFormat="1" ht="12"/>
    <row r="294" s="109" customFormat="1" ht="12"/>
    <row r="295" s="109" customFormat="1" ht="12"/>
    <row r="296" s="109" customFormat="1" ht="12"/>
    <row r="297" s="109" customFormat="1" ht="12"/>
    <row r="298" s="109" customFormat="1" ht="12"/>
    <row r="299" s="109" customFormat="1" ht="12"/>
    <row r="300" s="109" customFormat="1" ht="12"/>
    <row r="301" s="109" customFormat="1" ht="12"/>
    <row r="302" s="109" customFormat="1" ht="12"/>
    <row r="303" s="109" customFormat="1" ht="12"/>
    <row r="304" s="109" customFormat="1" ht="12"/>
    <row r="305" s="109" customFormat="1" ht="12"/>
    <row r="306" s="109" customFormat="1" ht="12"/>
    <row r="307" s="109" customFormat="1" ht="12"/>
    <row r="308" s="109" customFormat="1" ht="12"/>
    <row r="309" s="109" customFormat="1" ht="12"/>
    <row r="310" s="109" customFormat="1" ht="12"/>
    <row r="311" s="109" customFormat="1" ht="12"/>
    <row r="312" s="109" customFormat="1" ht="12"/>
    <row r="313" s="109" customFormat="1" ht="12"/>
    <row r="314" s="109" customFormat="1" ht="12"/>
    <row r="315" s="109" customFormat="1" ht="12"/>
    <row r="316" s="109" customFormat="1" ht="12"/>
    <row r="317" s="109" customFormat="1" ht="12"/>
    <row r="318" s="109" customFormat="1" ht="12"/>
    <row r="319" s="109" customFormat="1" ht="12"/>
  </sheetData>
  <sheetProtection/>
  <mergeCells count="159">
    <mergeCell ref="C95:C96"/>
    <mergeCell ref="D95:D96"/>
    <mergeCell ref="D87:D88"/>
    <mergeCell ref="D93:D94"/>
    <mergeCell ref="C89:C90"/>
    <mergeCell ref="D89:D90"/>
    <mergeCell ref="C93:C94"/>
    <mergeCell ref="D101:D102"/>
    <mergeCell ref="D103:D104"/>
    <mergeCell ref="D99:D100"/>
    <mergeCell ref="E85:E86"/>
    <mergeCell ref="E87:E88"/>
    <mergeCell ref="E89:E90"/>
    <mergeCell ref="E91:E92"/>
    <mergeCell ref="E107:E108"/>
    <mergeCell ref="E77:E78"/>
    <mergeCell ref="D83:D84"/>
    <mergeCell ref="C105:C106"/>
    <mergeCell ref="D105:D106"/>
    <mergeCell ref="E105:E106"/>
    <mergeCell ref="C97:C98"/>
    <mergeCell ref="D97:D98"/>
    <mergeCell ref="C103:C104"/>
    <mergeCell ref="C101:C102"/>
    <mergeCell ref="E55:E56"/>
    <mergeCell ref="C107:C108"/>
    <mergeCell ref="E79:E80"/>
    <mergeCell ref="E81:E82"/>
    <mergeCell ref="C91:C92"/>
    <mergeCell ref="D91:D92"/>
    <mergeCell ref="E93:E94"/>
    <mergeCell ref="E95:E96"/>
    <mergeCell ref="E97:E98"/>
    <mergeCell ref="E99:E100"/>
    <mergeCell ref="E25:E26"/>
    <mergeCell ref="D107:D108"/>
    <mergeCell ref="E101:E102"/>
    <mergeCell ref="E103:E104"/>
    <mergeCell ref="E29:E30"/>
    <mergeCell ref="E49:E50"/>
    <mergeCell ref="E31:E32"/>
    <mergeCell ref="E35:E36"/>
    <mergeCell ref="E43:E44"/>
    <mergeCell ref="E73:E74"/>
    <mergeCell ref="E21:E22"/>
    <mergeCell ref="E23:E24"/>
    <mergeCell ref="E51:E52"/>
    <mergeCell ref="E33:E34"/>
    <mergeCell ref="E37:E38"/>
    <mergeCell ref="E65:E66"/>
    <mergeCell ref="E45:E46"/>
    <mergeCell ref="E39:E40"/>
    <mergeCell ref="E41:E42"/>
    <mergeCell ref="E47:E48"/>
    <mergeCell ref="D39:D40"/>
    <mergeCell ref="D37:D38"/>
    <mergeCell ref="C37:C38"/>
    <mergeCell ref="E27:E28"/>
    <mergeCell ref="E83:E84"/>
    <mergeCell ref="C63:C64"/>
    <mergeCell ref="D63:D64"/>
    <mergeCell ref="E63:E64"/>
    <mergeCell ref="E67:E68"/>
    <mergeCell ref="E53:E54"/>
    <mergeCell ref="E69:E70"/>
    <mergeCell ref="C81:C82"/>
    <mergeCell ref="D81:D82"/>
    <mergeCell ref="E75:E76"/>
    <mergeCell ref="E71:E72"/>
    <mergeCell ref="C111:C112"/>
    <mergeCell ref="D111:D112"/>
    <mergeCell ref="E111:E112"/>
    <mergeCell ref="E109:E110"/>
    <mergeCell ref="C109:C110"/>
    <mergeCell ref="D109:D110"/>
    <mergeCell ref="C99:C100"/>
    <mergeCell ref="C87:C88"/>
    <mergeCell ref="C83:C84"/>
    <mergeCell ref="C73:C74"/>
    <mergeCell ref="C85:C86"/>
    <mergeCell ref="D85:D86"/>
    <mergeCell ref="D75:D76"/>
    <mergeCell ref="C77:C78"/>
    <mergeCell ref="D77:D78"/>
    <mergeCell ref="C79:C80"/>
    <mergeCell ref="D79:D80"/>
    <mergeCell ref="D73:D74"/>
    <mergeCell ref="C75:C76"/>
    <mergeCell ref="D71:D72"/>
    <mergeCell ref="C71:C72"/>
    <mergeCell ref="C67:C68"/>
    <mergeCell ref="D67:D68"/>
    <mergeCell ref="C69:C70"/>
    <mergeCell ref="D69:D70"/>
    <mergeCell ref="C49:C50"/>
    <mergeCell ref="D49:D50"/>
    <mergeCell ref="C51:C52"/>
    <mergeCell ref="D51:D52"/>
    <mergeCell ref="D55:D56"/>
    <mergeCell ref="C65:C66"/>
    <mergeCell ref="D65:D66"/>
    <mergeCell ref="C55:C56"/>
    <mergeCell ref="D31:D32"/>
    <mergeCell ref="C35:C36"/>
    <mergeCell ref="D35:D36"/>
    <mergeCell ref="D33:D34"/>
    <mergeCell ref="C41:C42"/>
    <mergeCell ref="C47:C48"/>
    <mergeCell ref="D47:D48"/>
    <mergeCell ref="C39:C40"/>
    <mergeCell ref="C23:C24"/>
    <mergeCell ref="D23:D24"/>
    <mergeCell ref="C25:C26"/>
    <mergeCell ref="D25:D26"/>
    <mergeCell ref="C33:C34"/>
    <mergeCell ref="C53:C54"/>
    <mergeCell ref="D53:D54"/>
    <mergeCell ref="C45:C46"/>
    <mergeCell ref="D45:D46"/>
    <mergeCell ref="C31:C32"/>
    <mergeCell ref="D3:E3"/>
    <mergeCell ref="D59:E59"/>
    <mergeCell ref="C60:E60"/>
    <mergeCell ref="C9:C10"/>
    <mergeCell ref="D9:D10"/>
    <mergeCell ref="C29:C30"/>
    <mergeCell ref="D29:D30"/>
    <mergeCell ref="C21:C22"/>
    <mergeCell ref="D21:D22"/>
    <mergeCell ref="D41:D42"/>
    <mergeCell ref="C7:C8"/>
    <mergeCell ref="D7:D8"/>
    <mergeCell ref="E7:E8"/>
    <mergeCell ref="C11:C12"/>
    <mergeCell ref="D11:D12"/>
    <mergeCell ref="A60:B62"/>
    <mergeCell ref="C27:C28"/>
    <mergeCell ref="D27:D28"/>
    <mergeCell ref="C43:C44"/>
    <mergeCell ref="D43:D44"/>
    <mergeCell ref="E11:E12"/>
    <mergeCell ref="C17:C18"/>
    <mergeCell ref="D17:D18"/>
    <mergeCell ref="C19:C20"/>
    <mergeCell ref="D19:D20"/>
    <mergeCell ref="E15:E16"/>
    <mergeCell ref="E13:E14"/>
    <mergeCell ref="E17:E18"/>
    <mergeCell ref="E19:E20"/>
    <mergeCell ref="A111:B112"/>
    <mergeCell ref="C13:C14"/>
    <mergeCell ref="D13:D14"/>
    <mergeCell ref="C15:C16"/>
    <mergeCell ref="D15:D16"/>
    <mergeCell ref="A1:E1"/>
    <mergeCell ref="A2:E2"/>
    <mergeCell ref="C4:E4"/>
    <mergeCell ref="A4:B6"/>
    <mergeCell ref="E9:E10"/>
  </mergeCells>
  <printOptions horizontalCentered="1" verticalCentered="1"/>
  <pageMargins left="0" right="0" top="0" bottom="0"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00"/>
  <sheetViews>
    <sheetView showGridLines="0" zoomScalePageLayoutView="0" workbookViewId="0" topLeftCell="A1">
      <selection activeCell="A1" sqref="A1:F1"/>
    </sheetView>
  </sheetViews>
  <sheetFormatPr defaultColWidth="9.140625" defaultRowHeight="12.75"/>
  <cols>
    <col min="1" max="1" width="2.421875" style="106" customWidth="1"/>
    <col min="2" max="2" width="5.8515625" style="106" customWidth="1"/>
    <col min="3" max="3" width="61.7109375" style="106" customWidth="1"/>
    <col min="4" max="4" width="10.57421875" style="106" bestFit="1" customWidth="1"/>
    <col min="5" max="5" width="9.7109375" style="106" customWidth="1"/>
    <col min="6" max="6" width="9.421875" style="106" customWidth="1"/>
    <col min="7" max="16384" width="9.140625" style="106" customWidth="1"/>
  </cols>
  <sheetData>
    <row r="1" spans="1:6" ht="29.25" customHeight="1">
      <c r="A1" s="655" t="s">
        <v>1078</v>
      </c>
      <c r="B1" s="655"/>
      <c r="C1" s="655"/>
      <c r="D1" s="655"/>
      <c r="E1" s="655"/>
      <c r="F1" s="655"/>
    </row>
    <row r="2" spans="1:6" ht="14.25" customHeight="1">
      <c r="A2" s="686" t="s">
        <v>1079</v>
      </c>
      <c r="B2" s="686"/>
      <c r="C2" s="686"/>
      <c r="D2" s="686"/>
      <c r="E2" s="686"/>
      <c r="F2" s="686"/>
    </row>
    <row r="3" spans="5:6" ht="12" customHeight="1">
      <c r="E3" s="646" t="s">
        <v>1025</v>
      </c>
      <c r="F3" s="646"/>
    </row>
    <row r="4" spans="1:6" s="109" customFormat="1" ht="18" customHeight="1">
      <c r="A4" s="656" t="s">
        <v>842</v>
      </c>
      <c r="B4" s="656"/>
      <c r="C4" s="657"/>
      <c r="D4" s="726">
        <v>2011</v>
      </c>
      <c r="E4" s="727"/>
      <c r="F4" s="727"/>
    </row>
    <row r="5" spans="1:6" s="109" customFormat="1" ht="18" customHeight="1">
      <c r="A5" s="658"/>
      <c r="B5" s="658"/>
      <c r="C5" s="659"/>
      <c r="D5" s="110" t="s">
        <v>44</v>
      </c>
      <c r="E5" s="110" t="s">
        <v>43</v>
      </c>
      <c r="F5" s="111" t="s">
        <v>45</v>
      </c>
    </row>
    <row r="6" spans="1:6" s="109" customFormat="1" ht="18" customHeight="1">
      <c r="A6" s="660"/>
      <c r="B6" s="660"/>
      <c r="C6" s="661"/>
      <c r="D6" s="112" t="s">
        <v>983</v>
      </c>
      <c r="E6" s="112" t="s">
        <v>982</v>
      </c>
      <c r="F6" s="113" t="s">
        <v>981</v>
      </c>
    </row>
    <row r="7" spans="1:6" s="109" customFormat="1" ht="15" customHeight="1">
      <c r="A7" s="715" t="s">
        <v>843</v>
      </c>
      <c r="B7" s="716"/>
      <c r="C7" s="716"/>
      <c r="D7" s="114">
        <v>9570</v>
      </c>
      <c r="E7" s="114">
        <v>457</v>
      </c>
      <c r="F7" s="114">
        <f>+E7+D7</f>
        <v>10027</v>
      </c>
    </row>
    <row r="8" spans="1:6" s="109" customFormat="1" ht="15" customHeight="1">
      <c r="A8" s="115"/>
      <c r="B8" s="116" t="s">
        <v>844</v>
      </c>
      <c r="C8" s="115"/>
      <c r="D8" s="114">
        <f>SUM(D9:D14)</f>
        <v>4496</v>
      </c>
      <c r="E8" s="114">
        <f>SUM(E9:E14)</f>
        <v>204</v>
      </c>
      <c r="F8" s="114">
        <f>+E8+D8</f>
        <v>4700</v>
      </c>
    </row>
    <row r="9" spans="1:6" s="122" customFormat="1" ht="15" customHeight="1">
      <c r="A9" s="713"/>
      <c r="B9" s="516">
        <v>111</v>
      </c>
      <c r="C9" s="119" t="s">
        <v>563</v>
      </c>
      <c r="D9" s="683">
        <v>450</v>
      </c>
      <c r="E9" s="683">
        <v>13</v>
      </c>
      <c r="F9" s="684">
        <f>+E9+D9</f>
        <v>463</v>
      </c>
    </row>
    <row r="10" spans="1:6" s="109" customFormat="1" ht="15" customHeight="1">
      <c r="A10" s="713"/>
      <c r="B10" s="516"/>
      <c r="C10" s="108" t="s">
        <v>564</v>
      </c>
      <c r="D10" s="683"/>
      <c r="E10" s="683"/>
      <c r="F10" s="684"/>
    </row>
    <row r="11" spans="1:6" s="122" customFormat="1" ht="15" customHeight="1">
      <c r="A11" s="713"/>
      <c r="B11" s="516">
        <v>112</v>
      </c>
      <c r="C11" s="119" t="s">
        <v>565</v>
      </c>
      <c r="D11" s="683">
        <v>198</v>
      </c>
      <c r="E11" s="683">
        <v>10</v>
      </c>
      <c r="F11" s="684">
        <f>+E11+D11</f>
        <v>208</v>
      </c>
    </row>
    <row r="12" spans="1:6" s="109" customFormat="1" ht="15" customHeight="1">
      <c r="A12" s="713"/>
      <c r="B12" s="516"/>
      <c r="C12" s="108" t="s">
        <v>566</v>
      </c>
      <c r="D12" s="683"/>
      <c r="E12" s="683"/>
      <c r="F12" s="684"/>
    </row>
    <row r="13" spans="1:6" s="122" customFormat="1" ht="15" customHeight="1">
      <c r="A13" s="713"/>
      <c r="B13" s="516">
        <v>113</v>
      </c>
      <c r="C13" s="119" t="s">
        <v>567</v>
      </c>
      <c r="D13" s="683">
        <v>3848</v>
      </c>
      <c r="E13" s="683">
        <v>181</v>
      </c>
      <c r="F13" s="684">
        <f>+E13+D13</f>
        <v>4029</v>
      </c>
    </row>
    <row r="14" spans="1:6" s="109" customFormat="1" ht="15" customHeight="1">
      <c r="A14" s="713"/>
      <c r="B14" s="118"/>
      <c r="C14" s="108" t="s">
        <v>568</v>
      </c>
      <c r="D14" s="683"/>
      <c r="E14" s="683"/>
      <c r="F14" s="684"/>
    </row>
    <row r="15" spans="1:6" s="109" customFormat="1" ht="15" customHeight="1">
      <c r="A15" s="115"/>
      <c r="B15" s="116" t="s">
        <v>845</v>
      </c>
      <c r="C15" s="115"/>
      <c r="D15" s="114">
        <f>SUM(D16:D21)</f>
        <v>2551</v>
      </c>
      <c r="E15" s="114">
        <f>SUM(E16:E21)</f>
        <v>109</v>
      </c>
      <c r="F15" s="114">
        <f>+E15+D15</f>
        <v>2660</v>
      </c>
    </row>
    <row r="16" spans="1:6" s="122" customFormat="1" ht="15" customHeight="1">
      <c r="A16" s="713"/>
      <c r="B16" s="516">
        <v>121</v>
      </c>
      <c r="C16" s="119" t="s">
        <v>569</v>
      </c>
      <c r="D16" s="683">
        <v>119</v>
      </c>
      <c r="E16" s="683">
        <v>6</v>
      </c>
      <c r="F16" s="684">
        <f>+E16+D16</f>
        <v>125</v>
      </c>
    </row>
    <row r="17" spans="1:6" s="109" customFormat="1" ht="15" customHeight="1">
      <c r="A17" s="713"/>
      <c r="B17" s="516"/>
      <c r="C17" s="108" t="s">
        <v>564</v>
      </c>
      <c r="D17" s="683"/>
      <c r="E17" s="683"/>
      <c r="F17" s="684"/>
    </row>
    <row r="18" spans="1:6" s="122" customFormat="1" ht="15" customHeight="1">
      <c r="A18" s="713"/>
      <c r="B18" s="516">
        <v>122</v>
      </c>
      <c r="C18" s="119" t="s">
        <v>565</v>
      </c>
      <c r="D18" s="683">
        <v>141</v>
      </c>
      <c r="E18" s="683">
        <v>4</v>
      </c>
      <c r="F18" s="684">
        <f>+E18+D18</f>
        <v>145</v>
      </c>
    </row>
    <row r="19" spans="1:6" s="109" customFormat="1" ht="15" customHeight="1">
      <c r="A19" s="713"/>
      <c r="B19" s="516"/>
      <c r="C19" s="108" t="s">
        <v>566</v>
      </c>
      <c r="D19" s="683"/>
      <c r="E19" s="683"/>
      <c r="F19" s="684"/>
    </row>
    <row r="20" spans="1:6" s="122" customFormat="1" ht="15" customHeight="1">
      <c r="A20" s="713"/>
      <c r="B20" s="516">
        <v>123</v>
      </c>
      <c r="C20" s="119" t="s">
        <v>567</v>
      </c>
      <c r="D20" s="683">
        <v>2291</v>
      </c>
      <c r="E20" s="683">
        <v>99</v>
      </c>
      <c r="F20" s="684">
        <f>+E20+D20</f>
        <v>2390</v>
      </c>
    </row>
    <row r="21" spans="1:6" s="109" customFormat="1" ht="15" customHeight="1">
      <c r="A21" s="713"/>
      <c r="B21" s="516"/>
      <c r="C21" s="108" t="s">
        <v>568</v>
      </c>
      <c r="D21" s="683"/>
      <c r="E21" s="683"/>
      <c r="F21" s="684"/>
    </row>
    <row r="22" spans="1:6" s="109" customFormat="1" ht="15" customHeight="1">
      <c r="A22" s="115"/>
      <c r="B22" s="116" t="s">
        <v>570</v>
      </c>
      <c r="C22" s="115"/>
      <c r="D22" s="728">
        <v>2523</v>
      </c>
      <c r="E22" s="728">
        <v>144</v>
      </c>
      <c r="F22" s="728">
        <f>+E22+D22</f>
        <v>2667</v>
      </c>
    </row>
    <row r="23" spans="1:6" s="109" customFormat="1" ht="15" customHeight="1">
      <c r="A23" s="115"/>
      <c r="B23" s="116"/>
      <c r="C23" s="115" t="s">
        <v>571</v>
      </c>
      <c r="D23" s="728"/>
      <c r="E23" s="728"/>
      <c r="F23" s="728"/>
    </row>
    <row r="24" spans="1:6" s="109" customFormat="1" ht="42.75" customHeight="1">
      <c r="A24" s="722" t="s">
        <v>727</v>
      </c>
      <c r="B24" s="721"/>
      <c r="C24" s="721"/>
      <c r="D24" s="728">
        <f>SUM(D26:D31)</f>
        <v>6797</v>
      </c>
      <c r="E24" s="728">
        <f>SUM(E26:E31)</f>
        <v>482</v>
      </c>
      <c r="F24" s="728">
        <f>+E24+D24</f>
        <v>7279</v>
      </c>
    </row>
    <row r="25" spans="1:6" s="109" customFormat="1" ht="36" customHeight="1">
      <c r="A25" s="721" t="s">
        <v>728</v>
      </c>
      <c r="B25" s="722"/>
      <c r="C25" s="722"/>
      <c r="D25" s="728"/>
      <c r="E25" s="728"/>
      <c r="F25" s="728"/>
    </row>
    <row r="26" spans="1:6" s="122" customFormat="1" ht="15" customHeight="1">
      <c r="A26" s="713"/>
      <c r="B26" s="516">
        <v>201</v>
      </c>
      <c r="C26" s="119" t="s">
        <v>572</v>
      </c>
      <c r="D26" s="683">
        <v>334</v>
      </c>
      <c r="E26" s="683">
        <v>38</v>
      </c>
      <c r="F26" s="684">
        <f>+E26+D26</f>
        <v>372</v>
      </c>
    </row>
    <row r="27" spans="1:6" s="109" customFormat="1" ht="15" customHeight="1">
      <c r="A27" s="713"/>
      <c r="B27" s="516"/>
      <c r="C27" s="108" t="s">
        <v>573</v>
      </c>
      <c r="D27" s="683"/>
      <c r="E27" s="683"/>
      <c r="F27" s="684"/>
    </row>
    <row r="28" spans="1:6" s="122" customFormat="1" ht="15" customHeight="1">
      <c r="A28" s="713"/>
      <c r="B28" s="516">
        <v>202</v>
      </c>
      <c r="C28" s="119" t="s">
        <v>574</v>
      </c>
      <c r="D28" s="683">
        <v>574</v>
      </c>
      <c r="E28" s="683">
        <v>55</v>
      </c>
      <c r="F28" s="684">
        <f>+E28+D28</f>
        <v>629</v>
      </c>
    </row>
    <row r="29" spans="1:6" s="109" customFormat="1" ht="15" customHeight="1">
      <c r="A29" s="713"/>
      <c r="B29" s="516"/>
      <c r="C29" s="108" t="s">
        <v>575</v>
      </c>
      <c r="D29" s="683"/>
      <c r="E29" s="683"/>
      <c r="F29" s="684"/>
    </row>
    <row r="30" spans="1:6" s="122" customFormat="1" ht="15" customHeight="1">
      <c r="A30" s="713"/>
      <c r="B30" s="516">
        <v>203</v>
      </c>
      <c r="C30" s="119" t="s">
        <v>576</v>
      </c>
      <c r="D30" s="683">
        <v>5889</v>
      </c>
      <c r="E30" s="683">
        <v>389</v>
      </c>
      <c r="F30" s="684">
        <f>+E30+D30</f>
        <v>6278</v>
      </c>
    </row>
    <row r="31" spans="1:6" s="109" customFormat="1" ht="15" customHeight="1">
      <c r="A31" s="713"/>
      <c r="B31" s="118"/>
      <c r="C31" s="108" t="s">
        <v>577</v>
      </c>
      <c r="D31" s="683"/>
      <c r="E31" s="683"/>
      <c r="F31" s="684"/>
    </row>
    <row r="32" spans="1:6" s="109" customFormat="1" ht="15" customHeight="1">
      <c r="A32" s="715" t="s">
        <v>578</v>
      </c>
      <c r="B32" s="716"/>
      <c r="C32" s="716"/>
      <c r="D32" s="728">
        <v>24513</v>
      </c>
      <c r="E32" s="728">
        <v>1641</v>
      </c>
      <c r="F32" s="728">
        <f>+E32+D32</f>
        <v>26154</v>
      </c>
    </row>
    <row r="33" spans="1:6" s="109" customFormat="1" ht="15" customHeight="1">
      <c r="A33" s="714" t="s">
        <v>846</v>
      </c>
      <c r="B33" s="714"/>
      <c r="C33" s="714"/>
      <c r="D33" s="728"/>
      <c r="E33" s="728"/>
      <c r="F33" s="728"/>
    </row>
    <row r="34" spans="1:6" s="122" customFormat="1" ht="38.25" customHeight="1">
      <c r="A34" s="713"/>
      <c r="B34" s="516">
        <v>301</v>
      </c>
      <c r="C34" s="123" t="s">
        <v>416</v>
      </c>
      <c r="D34" s="683">
        <v>12472</v>
      </c>
      <c r="E34" s="683">
        <v>755</v>
      </c>
      <c r="F34" s="684">
        <f>+E34+D34</f>
        <v>13227</v>
      </c>
    </row>
    <row r="35" spans="1:6" s="109" customFormat="1" ht="24.75" customHeight="1">
      <c r="A35" s="713"/>
      <c r="B35" s="516"/>
      <c r="C35" s="124" t="s">
        <v>579</v>
      </c>
      <c r="D35" s="683"/>
      <c r="E35" s="683"/>
      <c r="F35" s="684"/>
    </row>
    <row r="36" spans="1:6" s="122" customFormat="1" ht="21.75" customHeight="1">
      <c r="A36" s="713"/>
      <c r="B36" s="516">
        <v>302</v>
      </c>
      <c r="C36" s="123" t="s">
        <v>847</v>
      </c>
      <c r="D36" s="683">
        <v>806</v>
      </c>
      <c r="E36" s="683">
        <v>38</v>
      </c>
      <c r="F36" s="684">
        <f>+E36+D36</f>
        <v>844</v>
      </c>
    </row>
    <row r="37" spans="1:6" s="109" customFormat="1" ht="24.75" customHeight="1">
      <c r="A37" s="713"/>
      <c r="B37" s="516"/>
      <c r="C37" s="124" t="s">
        <v>580</v>
      </c>
      <c r="D37" s="683"/>
      <c r="E37" s="683"/>
      <c r="F37" s="684"/>
    </row>
    <row r="38" spans="1:6" s="122" customFormat="1" ht="35.25" customHeight="1">
      <c r="A38" s="713"/>
      <c r="B38" s="516">
        <v>303</v>
      </c>
      <c r="C38" s="123" t="s">
        <v>417</v>
      </c>
      <c r="D38" s="683">
        <v>11235</v>
      </c>
      <c r="E38" s="683">
        <v>848</v>
      </c>
      <c r="F38" s="684">
        <f>+E38+D38</f>
        <v>12083</v>
      </c>
    </row>
    <row r="39" spans="1:6" s="109" customFormat="1" ht="27" customHeight="1">
      <c r="A39" s="713"/>
      <c r="B39" s="118"/>
      <c r="C39" s="124" t="s">
        <v>581</v>
      </c>
      <c r="D39" s="683"/>
      <c r="E39" s="683"/>
      <c r="F39" s="684"/>
    </row>
    <row r="40" spans="1:6" s="109" customFormat="1" ht="15" customHeight="1">
      <c r="A40" s="715" t="s">
        <v>582</v>
      </c>
      <c r="B40" s="716"/>
      <c r="C40" s="716"/>
      <c r="D40" s="728">
        <v>16877</v>
      </c>
      <c r="E40" s="728">
        <v>1174</v>
      </c>
      <c r="F40" s="728">
        <f>+E40+D40</f>
        <v>18051</v>
      </c>
    </row>
    <row r="41" spans="1:6" s="109" customFormat="1" ht="15" customHeight="1">
      <c r="A41" s="714" t="s">
        <v>848</v>
      </c>
      <c r="B41" s="714"/>
      <c r="C41" s="714"/>
      <c r="D41" s="728"/>
      <c r="E41" s="728"/>
      <c r="F41" s="728"/>
    </row>
    <row r="42" spans="1:6" s="122" customFormat="1" ht="24">
      <c r="A42" s="713"/>
      <c r="B42" s="516">
        <v>401</v>
      </c>
      <c r="C42" s="125" t="s">
        <v>583</v>
      </c>
      <c r="D42" s="683">
        <v>16877</v>
      </c>
      <c r="E42" s="683">
        <v>1174</v>
      </c>
      <c r="F42" s="684">
        <f>+E42+D42</f>
        <v>18051</v>
      </c>
    </row>
    <row r="43" spans="1:6" s="109" customFormat="1" ht="15" customHeight="1">
      <c r="A43" s="713"/>
      <c r="B43" s="118"/>
      <c r="C43" s="108" t="s">
        <v>24</v>
      </c>
      <c r="D43" s="683"/>
      <c r="E43" s="683"/>
      <c r="F43" s="684"/>
    </row>
    <row r="44" spans="1:6" s="109" customFormat="1" ht="15" customHeight="1">
      <c r="A44" s="715" t="s">
        <v>584</v>
      </c>
      <c r="B44" s="716"/>
      <c r="C44" s="716"/>
      <c r="D44" s="728">
        <v>1091</v>
      </c>
      <c r="E44" s="728">
        <v>41</v>
      </c>
      <c r="F44" s="728">
        <f>+E44+D44</f>
        <v>1132</v>
      </c>
    </row>
    <row r="45" spans="1:6" s="109" customFormat="1" ht="15" customHeight="1">
      <c r="A45" s="714" t="s">
        <v>849</v>
      </c>
      <c r="B45" s="714"/>
      <c r="C45" s="714"/>
      <c r="D45" s="728"/>
      <c r="E45" s="728"/>
      <c r="F45" s="728"/>
    </row>
    <row r="46" spans="1:6" s="122" customFormat="1" ht="26.25" customHeight="1">
      <c r="A46" s="713"/>
      <c r="B46" s="118">
        <v>501</v>
      </c>
      <c r="C46" s="123" t="s">
        <v>850</v>
      </c>
      <c r="D46" s="683">
        <v>1091</v>
      </c>
      <c r="E46" s="683">
        <v>41</v>
      </c>
      <c r="F46" s="684">
        <f>+E46+D46</f>
        <v>1132</v>
      </c>
    </row>
    <row r="47" spans="1:6" s="109" customFormat="1" ht="24" customHeight="1">
      <c r="A47" s="723"/>
      <c r="B47" s="126"/>
      <c r="C47" s="127" t="s">
        <v>585</v>
      </c>
      <c r="D47" s="711"/>
      <c r="E47" s="711"/>
      <c r="F47" s="712"/>
    </row>
    <row r="48" spans="1:6" s="108" customFormat="1" ht="13.5" customHeight="1">
      <c r="A48" s="117"/>
      <c r="B48" s="128"/>
      <c r="C48" s="129"/>
      <c r="D48" s="130"/>
      <c r="E48" s="130"/>
      <c r="F48" s="130"/>
    </row>
    <row r="49" spans="1:6" s="108" customFormat="1" ht="13.5" customHeight="1">
      <c r="A49" s="117"/>
      <c r="B49" s="128"/>
      <c r="C49" s="129"/>
      <c r="D49" s="130"/>
      <c r="E49" s="130"/>
      <c r="F49" s="130"/>
    </row>
    <row r="50" spans="1:6" s="108" customFormat="1" ht="13.5" customHeight="1">
      <c r="A50" s="117"/>
      <c r="B50" s="128"/>
      <c r="C50" s="129"/>
      <c r="D50" s="130"/>
      <c r="E50" s="130"/>
      <c r="F50" s="130"/>
    </row>
    <row r="51" spans="1:6" s="108" customFormat="1" ht="13.5" customHeight="1">
      <c r="A51" s="117"/>
      <c r="B51" s="128"/>
      <c r="C51" s="129"/>
      <c r="D51" s="130"/>
      <c r="E51" s="130"/>
      <c r="F51" s="130"/>
    </row>
    <row r="52" spans="5:6" s="109" customFormat="1" ht="13.5" customHeight="1">
      <c r="E52" s="646" t="s">
        <v>1026</v>
      </c>
      <c r="F52" s="646"/>
    </row>
    <row r="53" spans="1:6" s="109" customFormat="1" ht="18" customHeight="1">
      <c r="A53" s="656" t="s">
        <v>842</v>
      </c>
      <c r="B53" s="656"/>
      <c r="C53" s="657"/>
      <c r="D53" s="726">
        <f>+D4</f>
        <v>2011</v>
      </c>
      <c r="E53" s="727"/>
      <c r="F53" s="727"/>
    </row>
    <row r="54" spans="1:6" s="109" customFormat="1" ht="18" customHeight="1">
      <c r="A54" s="658"/>
      <c r="B54" s="658"/>
      <c r="C54" s="659"/>
      <c r="D54" s="110" t="s">
        <v>44</v>
      </c>
      <c r="E54" s="110" t="s">
        <v>43</v>
      </c>
      <c r="F54" s="111" t="s">
        <v>45</v>
      </c>
    </row>
    <row r="55" spans="1:6" s="109" customFormat="1" ht="18" customHeight="1">
      <c r="A55" s="660"/>
      <c r="B55" s="660"/>
      <c r="C55" s="661"/>
      <c r="D55" s="112" t="s">
        <v>983</v>
      </c>
      <c r="E55" s="112" t="s">
        <v>982</v>
      </c>
      <c r="F55" s="113" t="s">
        <v>981</v>
      </c>
    </row>
    <row r="56" spans="1:6" s="109" customFormat="1" ht="55.5" customHeight="1">
      <c r="A56" s="729" t="s">
        <v>450</v>
      </c>
      <c r="B56" s="730"/>
      <c r="C56" s="730"/>
      <c r="D56" s="728">
        <v>51</v>
      </c>
      <c r="E56" s="728">
        <v>5</v>
      </c>
      <c r="F56" s="728">
        <f>+E56+D56</f>
        <v>56</v>
      </c>
    </row>
    <row r="57" spans="1:6" s="109" customFormat="1" ht="38.25" customHeight="1">
      <c r="A57" s="721" t="s">
        <v>451</v>
      </c>
      <c r="B57" s="721"/>
      <c r="C57" s="721"/>
      <c r="D57" s="728"/>
      <c r="E57" s="728"/>
      <c r="F57" s="728"/>
    </row>
    <row r="58" spans="1:6" s="109" customFormat="1" ht="15" customHeight="1">
      <c r="A58" s="715" t="s">
        <v>586</v>
      </c>
      <c r="B58" s="716"/>
      <c r="C58" s="716"/>
      <c r="D58" s="728">
        <v>1829</v>
      </c>
      <c r="E58" s="728">
        <v>135</v>
      </c>
      <c r="F58" s="728">
        <f>+E58+D58</f>
        <v>1964</v>
      </c>
    </row>
    <row r="59" spans="1:6" s="109" customFormat="1" ht="15" customHeight="1">
      <c r="A59" s="719" t="s">
        <v>302</v>
      </c>
      <c r="B59" s="714"/>
      <c r="C59" s="714"/>
      <c r="D59" s="728"/>
      <c r="E59" s="728"/>
      <c r="F59" s="728"/>
    </row>
    <row r="60" spans="1:6" s="122" customFormat="1" ht="27.75" customHeight="1">
      <c r="A60" s="713"/>
      <c r="B60" s="515">
        <v>701</v>
      </c>
      <c r="C60" s="125" t="s">
        <v>418</v>
      </c>
      <c r="D60" s="683">
        <v>1393</v>
      </c>
      <c r="E60" s="683">
        <v>76</v>
      </c>
      <c r="F60" s="684">
        <f>+E60+D60</f>
        <v>1469</v>
      </c>
    </row>
    <row r="61" spans="1:6" s="109" customFormat="1" ht="25.5" customHeight="1">
      <c r="A61" s="713"/>
      <c r="B61" s="515"/>
      <c r="C61" s="105" t="s">
        <v>587</v>
      </c>
      <c r="D61" s="683"/>
      <c r="E61" s="683"/>
      <c r="F61" s="684"/>
    </row>
    <row r="62" spans="1:6" s="122" customFormat="1" ht="15" customHeight="1">
      <c r="A62" s="713"/>
      <c r="B62" s="515">
        <v>702</v>
      </c>
      <c r="C62" s="119" t="s">
        <v>593</v>
      </c>
      <c r="D62" s="683">
        <v>285</v>
      </c>
      <c r="E62" s="683">
        <v>20</v>
      </c>
      <c r="F62" s="684">
        <f>+E62+D62</f>
        <v>305</v>
      </c>
    </row>
    <row r="63" spans="1:6" s="109" customFormat="1" ht="15" customHeight="1">
      <c r="A63" s="713"/>
      <c r="B63" s="515"/>
      <c r="C63" s="108" t="s">
        <v>594</v>
      </c>
      <c r="D63" s="683"/>
      <c r="E63" s="683"/>
      <c r="F63" s="684"/>
    </row>
    <row r="64" spans="1:6" s="122" customFormat="1" ht="15" customHeight="1">
      <c r="A64" s="117"/>
      <c r="B64" s="128">
        <v>703</v>
      </c>
      <c r="C64" s="119" t="s">
        <v>851</v>
      </c>
      <c r="D64" s="120">
        <v>147</v>
      </c>
      <c r="E64" s="120">
        <v>39</v>
      </c>
      <c r="F64" s="121">
        <f>+E64+D64</f>
        <v>186</v>
      </c>
    </row>
    <row r="65" spans="1:6" s="122" customFormat="1" ht="15" customHeight="1">
      <c r="A65" s="713"/>
      <c r="B65" s="515">
        <v>704</v>
      </c>
      <c r="C65" s="119" t="s">
        <v>595</v>
      </c>
      <c r="D65" s="683">
        <v>4</v>
      </c>
      <c r="E65" s="683">
        <v>0</v>
      </c>
      <c r="F65" s="684">
        <f>+E65+D65</f>
        <v>4</v>
      </c>
    </row>
    <row r="66" spans="1:6" s="109" customFormat="1" ht="15" customHeight="1">
      <c r="A66" s="713"/>
      <c r="B66" s="131"/>
      <c r="C66" s="108" t="s">
        <v>596</v>
      </c>
      <c r="D66" s="683"/>
      <c r="E66" s="683"/>
      <c r="F66" s="684"/>
    </row>
    <row r="67" spans="1:6" s="109" customFormat="1" ht="15" customHeight="1">
      <c r="A67" s="715" t="s">
        <v>597</v>
      </c>
      <c r="B67" s="716"/>
      <c r="C67" s="716"/>
      <c r="D67" s="728">
        <v>142</v>
      </c>
      <c r="E67" s="728">
        <v>49</v>
      </c>
      <c r="F67" s="728">
        <f>+E67+D67</f>
        <v>191</v>
      </c>
    </row>
    <row r="68" spans="1:6" s="109" customFormat="1" ht="15" customHeight="1">
      <c r="A68" s="719" t="s">
        <v>303</v>
      </c>
      <c r="B68" s="714"/>
      <c r="C68" s="714"/>
      <c r="D68" s="728"/>
      <c r="E68" s="728"/>
      <c r="F68" s="728"/>
    </row>
    <row r="69" spans="1:6" s="122" customFormat="1" ht="42" customHeight="1">
      <c r="A69" s="713"/>
      <c r="B69" s="515">
        <v>801</v>
      </c>
      <c r="C69" s="123" t="s">
        <v>419</v>
      </c>
      <c r="D69" s="683">
        <v>134</v>
      </c>
      <c r="E69" s="683">
        <v>49</v>
      </c>
      <c r="F69" s="684">
        <f>+E69+D69</f>
        <v>183</v>
      </c>
    </row>
    <row r="70" spans="1:6" s="109" customFormat="1" ht="37.5" customHeight="1">
      <c r="A70" s="713"/>
      <c r="B70" s="515"/>
      <c r="C70" s="132" t="s">
        <v>598</v>
      </c>
      <c r="D70" s="683"/>
      <c r="E70" s="683"/>
      <c r="F70" s="684"/>
    </row>
    <row r="71" spans="1:6" s="122" customFormat="1" ht="34.5" customHeight="1">
      <c r="A71" s="713"/>
      <c r="B71" s="515">
        <v>802</v>
      </c>
      <c r="C71" s="123" t="s">
        <v>420</v>
      </c>
      <c r="D71" s="683">
        <v>8</v>
      </c>
      <c r="E71" s="683">
        <v>0</v>
      </c>
      <c r="F71" s="684">
        <f>+E71+D71</f>
        <v>8</v>
      </c>
    </row>
    <row r="72" spans="1:6" s="109" customFormat="1" ht="24" customHeight="1">
      <c r="A72" s="713"/>
      <c r="B72" s="131"/>
      <c r="C72" s="132" t="s">
        <v>599</v>
      </c>
      <c r="D72" s="683"/>
      <c r="E72" s="683"/>
      <c r="F72" s="684"/>
    </row>
    <row r="73" spans="1:6" s="109" customFormat="1" ht="15" customHeight="1">
      <c r="A73" s="715" t="s">
        <v>600</v>
      </c>
      <c r="B73" s="716"/>
      <c r="C73" s="716"/>
      <c r="D73" s="728">
        <v>1066</v>
      </c>
      <c r="E73" s="728">
        <v>58</v>
      </c>
      <c r="F73" s="728">
        <f>+E73+D73</f>
        <v>1124</v>
      </c>
    </row>
    <row r="74" spans="1:6" s="109" customFormat="1" ht="15" customHeight="1">
      <c r="A74" s="719" t="s">
        <v>304</v>
      </c>
      <c r="B74" s="714"/>
      <c r="C74" s="714"/>
      <c r="D74" s="728"/>
      <c r="E74" s="728"/>
      <c r="F74" s="728"/>
    </row>
    <row r="75" spans="1:6" s="122" customFormat="1" ht="15" customHeight="1">
      <c r="A75" s="117"/>
      <c r="B75" s="514">
        <v>901</v>
      </c>
      <c r="C75" s="119" t="s">
        <v>852</v>
      </c>
      <c r="D75" s="120">
        <v>2</v>
      </c>
      <c r="E75" s="120">
        <v>0</v>
      </c>
      <c r="F75" s="121">
        <f>+E75+D75</f>
        <v>2</v>
      </c>
    </row>
    <row r="76" spans="1:6" s="122" customFormat="1" ht="15" customHeight="1">
      <c r="A76" s="713"/>
      <c r="B76" s="514">
        <v>902</v>
      </c>
      <c r="C76" s="119" t="s">
        <v>1205</v>
      </c>
      <c r="D76" s="683">
        <v>9</v>
      </c>
      <c r="E76" s="683">
        <v>0</v>
      </c>
      <c r="F76" s="684">
        <f>+E76+D76</f>
        <v>9</v>
      </c>
    </row>
    <row r="77" spans="1:6" s="109" customFormat="1" ht="15" customHeight="1" hidden="1">
      <c r="A77" s="713"/>
      <c r="B77" s="514"/>
      <c r="C77" s="108"/>
      <c r="D77" s="683"/>
      <c r="E77" s="683"/>
      <c r="F77" s="684"/>
    </row>
    <row r="78" spans="1:6" s="122" customFormat="1" ht="15" customHeight="1">
      <c r="A78" s="713"/>
      <c r="B78" s="514">
        <v>903</v>
      </c>
      <c r="C78" s="119" t="s">
        <v>601</v>
      </c>
      <c r="D78" s="683">
        <v>2</v>
      </c>
      <c r="E78" s="683">
        <v>0</v>
      </c>
      <c r="F78" s="684">
        <f>+E78+D78</f>
        <v>2</v>
      </c>
    </row>
    <row r="79" spans="1:6" s="109" customFormat="1" ht="13.5" customHeight="1">
      <c r="A79" s="713"/>
      <c r="B79" s="514"/>
      <c r="C79" s="108" t="s">
        <v>602</v>
      </c>
      <c r="D79" s="683"/>
      <c r="E79" s="683"/>
      <c r="F79" s="684"/>
    </row>
    <row r="80" spans="1:6" s="122" customFormat="1" ht="15" customHeight="1">
      <c r="A80" s="713"/>
      <c r="B80" s="514">
        <v>904</v>
      </c>
      <c r="C80" s="119" t="s">
        <v>603</v>
      </c>
      <c r="D80" s="683">
        <v>8</v>
      </c>
      <c r="E80" s="683">
        <v>0</v>
      </c>
      <c r="F80" s="684">
        <f>+E80+D80</f>
        <v>8</v>
      </c>
    </row>
    <row r="81" spans="1:6" s="109" customFormat="1" ht="15" customHeight="1">
      <c r="A81" s="713"/>
      <c r="B81" s="514"/>
      <c r="C81" s="108" t="s">
        <v>604</v>
      </c>
      <c r="D81" s="683"/>
      <c r="E81" s="683"/>
      <c r="F81" s="684"/>
    </row>
    <row r="82" spans="1:6" s="122" customFormat="1" ht="15" customHeight="1">
      <c r="A82" s="117"/>
      <c r="B82" s="514">
        <v>905</v>
      </c>
      <c r="C82" s="119" t="s">
        <v>853</v>
      </c>
      <c r="D82" s="120">
        <v>25</v>
      </c>
      <c r="E82" s="120">
        <v>0</v>
      </c>
      <c r="F82" s="121">
        <f>+E82+D82</f>
        <v>25</v>
      </c>
    </row>
    <row r="83" spans="1:6" s="122" customFormat="1" ht="24">
      <c r="A83" s="713"/>
      <c r="B83" s="720">
        <v>906</v>
      </c>
      <c r="C83" s="125" t="s">
        <v>421</v>
      </c>
      <c r="D83" s="683">
        <v>14</v>
      </c>
      <c r="E83" s="683">
        <v>3</v>
      </c>
      <c r="F83" s="684">
        <f>+E83+D83</f>
        <v>17</v>
      </c>
    </row>
    <row r="84" spans="1:6" s="109" customFormat="1" ht="15" customHeight="1">
      <c r="A84" s="713"/>
      <c r="B84" s="720"/>
      <c r="C84" s="108" t="s">
        <v>605</v>
      </c>
      <c r="D84" s="683"/>
      <c r="E84" s="683"/>
      <c r="F84" s="684"/>
    </row>
    <row r="85" spans="1:6" s="122" customFormat="1" ht="15" customHeight="1">
      <c r="A85" s="713"/>
      <c r="B85" s="514">
        <v>907</v>
      </c>
      <c r="C85" s="119" t="s">
        <v>452</v>
      </c>
      <c r="D85" s="683">
        <v>6</v>
      </c>
      <c r="E85" s="683">
        <v>0</v>
      </c>
      <c r="F85" s="684">
        <f>+E85+D85</f>
        <v>6</v>
      </c>
    </row>
    <row r="86" spans="1:6" s="109" customFormat="1" ht="26.25" customHeight="1">
      <c r="A86" s="713"/>
      <c r="B86" s="514"/>
      <c r="C86" s="129" t="s">
        <v>606</v>
      </c>
      <c r="D86" s="683"/>
      <c r="E86" s="683"/>
      <c r="F86" s="684"/>
    </row>
    <row r="87" spans="1:6" s="122" customFormat="1" ht="15" customHeight="1">
      <c r="A87" s="713"/>
      <c r="B87" s="514">
        <v>908</v>
      </c>
      <c r="C87" s="119" t="s">
        <v>607</v>
      </c>
      <c r="D87" s="683">
        <v>2</v>
      </c>
      <c r="E87" s="683">
        <v>1</v>
      </c>
      <c r="F87" s="684">
        <f>+E87+D87</f>
        <v>3</v>
      </c>
    </row>
    <row r="88" spans="1:6" s="109" customFormat="1" ht="15" customHeight="1">
      <c r="A88" s="713"/>
      <c r="B88" s="514"/>
      <c r="C88" s="108" t="s">
        <v>608</v>
      </c>
      <c r="D88" s="683"/>
      <c r="E88" s="683"/>
      <c r="F88" s="684"/>
    </row>
    <row r="89" spans="1:6" s="122" customFormat="1" ht="15" customHeight="1">
      <c r="A89" s="713"/>
      <c r="B89" s="514">
        <v>909</v>
      </c>
      <c r="C89" s="119" t="s">
        <v>609</v>
      </c>
      <c r="D89" s="683">
        <v>5</v>
      </c>
      <c r="E89" s="683">
        <v>0</v>
      </c>
      <c r="F89" s="684">
        <f>+E89+D89</f>
        <v>5</v>
      </c>
    </row>
    <row r="90" spans="1:6" s="109" customFormat="1" ht="15" customHeight="1">
      <c r="A90" s="713"/>
      <c r="B90" s="514"/>
      <c r="C90" s="108" t="s">
        <v>610</v>
      </c>
      <c r="D90" s="683"/>
      <c r="E90" s="683"/>
      <c r="F90" s="684"/>
    </row>
    <row r="91" spans="1:6" s="122" customFormat="1" ht="15" customHeight="1">
      <c r="A91" s="713"/>
      <c r="B91" s="514">
        <v>910</v>
      </c>
      <c r="C91" s="119" t="s">
        <v>611</v>
      </c>
      <c r="D91" s="683">
        <v>261</v>
      </c>
      <c r="E91" s="683">
        <v>5</v>
      </c>
      <c r="F91" s="684">
        <f>+E91+D91</f>
        <v>266</v>
      </c>
    </row>
    <row r="92" spans="1:6" s="109" customFormat="1" ht="15" customHeight="1">
      <c r="A92" s="713"/>
      <c r="B92" s="514"/>
      <c r="C92" s="108" t="s">
        <v>612</v>
      </c>
      <c r="D92" s="683"/>
      <c r="E92" s="683"/>
      <c r="F92" s="684"/>
    </row>
    <row r="93" spans="1:6" s="122" customFormat="1" ht="15" customHeight="1">
      <c r="A93" s="117"/>
      <c r="B93" s="514">
        <v>911</v>
      </c>
      <c r="C93" s="119" t="s">
        <v>854</v>
      </c>
      <c r="D93" s="120">
        <v>612</v>
      </c>
      <c r="E93" s="120">
        <v>46</v>
      </c>
      <c r="F93" s="121">
        <f>+E93+D93</f>
        <v>658</v>
      </c>
    </row>
    <row r="94" spans="1:6" s="122" customFormat="1" ht="29.25" customHeight="1">
      <c r="A94" s="713"/>
      <c r="B94" s="128">
        <v>912</v>
      </c>
      <c r="C94" s="125" t="s">
        <v>1206</v>
      </c>
      <c r="D94" s="683">
        <v>120</v>
      </c>
      <c r="E94" s="683">
        <v>3</v>
      </c>
      <c r="F94" s="684">
        <f>+E94+D94</f>
        <v>123</v>
      </c>
    </row>
    <row r="95" spans="1:6" s="109" customFormat="1" ht="0.75" customHeight="1" hidden="1">
      <c r="A95" s="713"/>
      <c r="B95" s="128"/>
      <c r="C95" s="108"/>
      <c r="D95" s="683"/>
      <c r="E95" s="683"/>
      <c r="F95" s="684"/>
    </row>
    <row r="96" spans="1:6" s="109" customFormat="1" ht="15" customHeight="1">
      <c r="A96" s="715" t="s">
        <v>613</v>
      </c>
      <c r="B96" s="716"/>
      <c r="C96" s="716"/>
      <c r="D96" s="728">
        <v>3123</v>
      </c>
      <c r="E96" s="728">
        <v>126</v>
      </c>
      <c r="F96" s="728">
        <f>+E96+D96</f>
        <v>3249</v>
      </c>
    </row>
    <row r="97" spans="1:6" s="109" customFormat="1" ht="15" customHeight="1">
      <c r="A97" s="719" t="s">
        <v>305</v>
      </c>
      <c r="B97" s="714"/>
      <c r="C97" s="714"/>
      <c r="D97" s="728"/>
      <c r="E97" s="728"/>
      <c r="F97" s="728"/>
    </row>
    <row r="98" spans="1:6" s="109" customFormat="1" ht="15" customHeight="1">
      <c r="A98" s="717" t="s">
        <v>779</v>
      </c>
      <c r="B98" s="718"/>
      <c r="C98" s="718"/>
      <c r="D98" s="275">
        <f>+D96+D73+D67+D58+D56+D44+D40+D32+D24+D7</f>
        <v>65059</v>
      </c>
      <c r="E98" s="275">
        <f>+E96+E73+E67+E58+E56+E44+E40+E32+E24+E7</f>
        <v>4168</v>
      </c>
      <c r="F98" s="275">
        <f>+F96+F73+F67+F58+F56+F44+F40+F32+F24+F7</f>
        <v>69227</v>
      </c>
    </row>
    <row r="99" spans="1:6" s="109" customFormat="1" ht="28.5" customHeight="1">
      <c r="A99" s="724" t="s">
        <v>1124</v>
      </c>
      <c r="B99" s="725"/>
      <c r="C99" s="725"/>
      <c r="D99" s="725"/>
      <c r="E99" s="725"/>
      <c r="F99" s="725"/>
    </row>
    <row r="100" spans="4:5" s="109" customFormat="1" ht="12">
      <c r="D100" s="133"/>
      <c r="E100" s="133"/>
    </row>
    <row r="101" s="109" customFormat="1" ht="12"/>
    <row r="102" s="109" customFormat="1" ht="12"/>
    <row r="103" s="109" customFormat="1" ht="12"/>
    <row r="104" s="109" customFormat="1" ht="12"/>
    <row r="105" s="109" customFormat="1" ht="12"/>
    <row r="106" s="109" customFormat="1" ht="12"/>
    <row r="107" s="109" customFormat="1" ht="12"/>
    <row r="108" s="109" customFormat="1" ht="12"/>
    <row r="109" s="109" customFormat="1" ht="12"/>
    <row r="110" s="109" customFormat="1" ht="12"/>
    <row r="111" s="109" customFormat="1" ht="12"/>
    <row r="112" s="109" customFormat="1" ht="12"/>
    <row r="113" s="109" customFormat="1" ht="12"/>
    <row r="114" s="109" customFormat="1" ht="12"/>
    <row r="115" s="109" customFormat="1" ht="12"/>
    <row r="116" s="109" customFormat="1" ht="12"/>
    <row r="117" s="109" customFormat="1" ht="12"/>
    <row r="118" s="109" customFormat="1" ht="12"/>
    <row r="119" s="109" customFormat="1" ht="12"/>
    <row r="120" s="109" customFormat="1" ht="12"/>
    <row r="121" s="109" customFormat="1" ht="12"/>
    <row r="122" s="109" customFormat="1" ht="12"/>
    <row r="123" s="109" customFormat="1" ht="12"/>
    <row r="124" s="109" customFormat="1" ht="12"/>
    <row r="125" s="109" customFormat="1" ht="12"/>
    <row r="126" s="109" customFormat="1" ht="12"/>
    <row r="127" s="109" customFormat="1" ht="12"/>
    <row r="128" s="109" customFormat="1" ht="12"/>
    <row r="129" s="109" customFormat="1" ht="12"/>
    <row r="130" s="109" customFormat="1" ht="12"/>
    <row r="131" s="109" customFormat="1" ht="12"/>
    <row r="132" s="109" customFormat="1" ht="12"/>
    <row r="133" s="109" customFormat="1" ht="12"/>
    <row r="134" s="109" customFormat="1" ht="12"/>
    <row r="135" s="109" customFormat="1" ht="12"/>
    <row r="136" s="109" customFormat="1" ht="12"/>
    <row r="137" s="109" customFormat="1" ht="12"/>
    <row r="138" s="109" customFormat="1" ht="12"/>
    <row r="139" s="109" customFormat="1" ht="12"/>
    <row r="140" s="109" customFormat="1" ht="12"/>
    <row r="141" s="109" customFormat="1" ht="12"/>
    <row r="142" s="109" customFormat="1" ht="12"/>
    <row r="143" s="109" customFormat="1" ht="12"/>
    <row r="144" s="109" customFormat="1" ht="12"/>
    <row r="145" s="109" customFormat="1" ht="12"/>
    <row r="146" s="109" customFormat="1" ht="12"/>
    <row r="147" s="109" customFormat="1" ht="12"/>
    <row r="148" s="109" customFormat="1" ht="12"/>
    <row r="149" s="109" customFormat="1" ht="12"/>
    <row r="150" s="109" customFormat="1" ht="12"/>
    <row r="151" s="109" customFormat="1" ht="12"/>
    <row r="152" s="109" customFormat="1" ht="12"/>
    <row r="153" s="109" customFormat="1" ht="12"/>
    <row r="154" s="109" customFormat="1" ht="12"/>
    <row r="155" s="109" customFormat="1" ht="12"/>
    <row r="156" s="109" customFormat="1" ht="12"/>
  </sheetData>
  <sheetProtection/>
  <mergeCells count="172">
    <mergeCell ref="D96:D97"/>
    <mergeCell ref="E96:E97"/>
    <mergeCell ref="F96:F97"/>
    <mergeCell ref="D91:D92"/>
    <mergeCell ref="E91:E92"/>
    <mergeCell ref="F91:F92"/>
    <mergeCell ref="D94:D95"/>
    <mergeCell ref="E94:E95"/>
    <mergeCell ref="D85:D86"/>
    <mergeCell ref="E85:E86"/>
    <mergeCell ref="F85:F86"/>
    <mergeCell ref="F94:F95"/>
    <mergeCell ref="D87:D88"/>
    <mergeCell ref="E87:E88"/>
    <mergeCell ref="F87:F88"/>
    <mergeCell ref="D89:D90"/>
    <mergeCell ref="E89:E90"/>
    <mergeCell ref="F89:F90"/>
    <mergeCell ref="D80:D81"/>
    <mergeCell ref="E80:E81"/>
    <mergeCell ref="F80:F81"/>
    <mergeCell ref="D83:D84"/>
    <mergeCell ref="E83:E84"/>
    <mergeCell ref="F83:F84"/>
    <mergeCell ref="D76:D77"/>
    <mergeCell ref="E76:E77"/>
    <mergeCell ref="F76:F77"/>
    <mergeCell ref="D78:D79"/>
    <mergeCell ref="E78:E79"/>
    <mergeCell ref="F78:F79"/>
    <mergeCell ref="D73:D74"/>
    <mergeCell ref="E73:E74"/>
    <mergeCell ref="F73:F74"/>
    <mergeCell ref="D69:D70"/>
    <mergeCell ref="E69:E70"/>
    <mergeCell ref="F69:F70"/>
    <mergeCell ref="D71:D72"/>
    <mergeCell ref="E71:E72"/>
    <mergeCell ref="F71:F72"/>
    <mergeCell ref="D65:D66"/>
    <mergeCell ref="E65:E66"/>
    <mergeCell ref="F65:F66"/>
    <mergeCell ref="D67:D68"/>
    <mergeCell ref="E67:E68"/>
    <mergeCell ref="F67:F68"/>
    <mergeCell ref="D60:D61"/>
    <mergeCell ref="E60:E61"/>
    <mergeCell ref="F60:F61"/>
    <mergeCell ref="D62:D63"/>
    <mergeCell ref="E62:E63"/>
    <mergeCell ref="F62:F63"/>
    <mergeCell ref="E56:E57"/>
    <mergeCell ref="F56:F57"/>
    <mergeCell ref="D58:D59"/>
    <mergeCell ref="E58:E59"/>
    <mergeCell ref="F58:F59"/>
    <mergeCell ref="D46:D47"/>
    <mergeCell ref="E46:E47"/>
    <mergeCell ref="F46:F47"/>
    <mergeCell ref="E40:E41"/>
    <mergeCell ref="F40:F41"/>
    <mergeCell ref="D44:D45"/>
    <mergeCell ref="E44:E45"/>
    <mergeCell ref="F44:F45"/>
    <mergeCell ref="D42:D43"/>
    <mergeCell ref="E42:E43"/>
    <mergeCell ref="F42:F43"/>
    <mergeCell ref="D40:D41"/>
    <mergeCell ref="D36:D37"/>
    <mergeCell ref="E36:E37"/>
    <mergeCell ref="F36:F37"/>
    <mergeCell ref="D38:D39"/>
    <mergeCell ref="E38:E39"/>
    <mergeCell ref="F38:F39"/>
    <mergeCell ref="D32:D33"/>
    <mergeCell ref="E32:E33"/>
    <mergeCell ref="F32:F33"/>
    <mergeCell ref="D34:D35"/>
    <mergeCell ref="E34:E35"/>
    <mergeCell ref="F34:F35"/>
    <mergeCell ref="F24:F25"/>
    <mergeCell ref="D30:D31"/>
    <mergeCell ref="E30:E31"/>
    <mergeCell ref="F30:F31"/>
    <mergeCell ref="F26:F27"/>
    <mergeCell ref="D28:D29"/>
    <mergeCell ref="E28:E29"/>
    <mergeCell ref="F28:F29"/>
    <mergeCell ref="D26:D27"/>
    <mergeCell ref="E26:E27"/>
    <mergeCell ref="E24:E25"/>
    <mergeCell ref="D22:D23"/>
    <mergeCell ref="E22:E23"/>
    <mergeCell ref="D24:D25"/>
    <mergeCell ref="E16:E17"/>
    <mergeCell ref="D18:D19"/>
    <mergeCell ref="D20:D21"/>
    <mergeCell ref="E20:E21"/>
    <mergeCell ref="F16:F17"/>
    <mergeCell ref="F18:F19"/>
    <mergeCell ref="F20:F21"/>
    <mergeCell ref="F22:F23"/>
    <mergeCell ref="E18:E19"/>
    <mergeCell ref="A76:A77"/>
    <mergeCell ref="A74:C74"/>
    <mergeCell ref="A56:C56"/>
    <mergeCell ref="A67:C67"/>
    <mergeCell ref="A60:A61"/>
    <mergeCell ref="A62:A63"/>
    <mergeCell ref="A59:C59"/>
    <mergeCell ref="A65:A66"/>
    <mergeCell ref="A71:A72"/>
    <mergeCell ref="F11:F12"/>
    <mergeCell ref="F13:F14"/>
    <mergeCell ref="A11:A12"/>
    <mergeCell ref="A13:A14"/>
    <mergeCell ref="A32:C32"/>
    <mergeCell ref="A40:C40"/>
    <mergeCell ref="D4:F4"/>
    <mergeCell ref="A4:C6"/>
    <mergeCell ref="A7:C7"/>
    <mergeCell ref="A9:A10"/>
    <mergeCell ref="E3:F3"/>
    <mergeCell ref="A1:F1"/>
    <mergeCell ref="A2:F2"/>
    <mergeCell ref="F9:F10"/>
    <mergeCell ref="A38:A39"/>
    <mergeCell ref="A36:A37"/>
    <mergeCell ref="A20:A21"/>
    <mergeCell ref="A18:A19"/>
    <mergeCell ref="A24:C24"/>
    <mergeCell ref="A26:A27"/>
    <mergeCell ref="A58:C58"/>
    <mergeCell ref="D56:D57"/>
    <mergeCell ref="D11:D12"/>
    <mergeCell ref="D13:D14"/>
    <mergeCell ref="E9:E10"/>
    <mergeCell ref="E11:E12"/>
    <mergeCell ref="E13:E14"/>
    <mergeCell ref="D9:D10"/>
    <mergeCell ref="A34:A35"/>
    <mergeCell ref="A33:C33"/>
    <mergeCell ref="A41:C41"/>
    <mergeCell ref="A46:A47"/>
    <mergeCell ref="A99:F99"/>
    <mergeCell ref="E52:F52"/>
    <mergeCell ref="A53:C55"/>
    <mergeCell ref="D53:F53"/>
    <mergeCell ref="A57:C57"/>
    <mergeCell ref="A73:C73"/>
    <mergeCell ref="A87:A88"/>
    <mergeCell ref="A85:A86"/>
    <mergeCell ref="A83:A84"/>
    <mergeCell ref="B83:B84"/>
    <mergeCell ref="A16:A17"/>
    <mergeCell ref="D16:D17"/>
    <mergeCell ref="A91:A92"/>
    <mergeCell ref="A96:C96"/>
    <mergeCell ref="A28:A29"/>
    <mergeCell ref="A25:C25"/>
    <mergeCell ref="A30:A31"/>
    <mergeCell ref="A42:A43"/>
    <mergeCell ref="A80:A81"/>
    <mergeCell ref="A78:A79"/>
    <mergeCell ref="A45:C45"/>
    <mergeCell ref="A44:C44"/>
    <mergeCell ref="A98:C98"/>
    <mergeCell ref="A68:C68"/>
    <mergeCell ref="A97:C97"/>
    <mergeCell ref="A89:A90"/>
    <mergeCell ref="A94:A95"/>
    <mergeCell ref="A69:A70"/>
  </mergeCells>
  <printOptions horizontalCentered="1"/>
  <pageMargins left="0" right="0" top="0" bottom="0" header="0" footer="0"/>
  <pageSetup horizontalDpi="600" verticalDpi="600" orientation="portrait" paperSize="9" scale="90" r:id="rId1"/>
  <ignoredErrors>
    <ignoredError sqref="D24:E24 D15:E15" formulaRange="1"/>
  </ignoredErrors>
</worksheet>
</file>

<file path=xl/worksheets/sheet13.xml><?xml version="1.0" encoding="utf-8"?>
<worksheet xmlns="http://schemas.openxmlformats.org/spreadsheetml/2006/main" xmlns:r="http://schemas.openxmlformats.org/officeDocument/2006/relationships">
  <dimension ref="A1:G123"/>
  <sheetViews>
    <sheetView showGridLines="0" zoomScalePageLayoutView="0" workbookViewId="0" topLeftCell="A1">
      <selection activeCell="A1" sqref="A1:F1"/>
    </sheetView>
  </sheetViews>
  <sheetFormatPr defaultColWidth="9.140625" defaultRowHeight="12.75"/>
  <cols>
    <col min="1" max="1" width="6.57421875" style="385" bestFit="1" customWidth="1"/>
    <col min="2" max="2" width="3.00390625" style="385" bestFit="1" customWidth="1"/>
    <col min="3" max="3" width="63.00390625" style="386" customWidth="1"/>
    <col min="4" max="4" width="7.8515625" style="386" bestFit="1" customWidth="1"/>
    <col min="5" max="5" width="7.00390625" style="386" bestFit="1" customWidth="1"/>
    <col min="6" max="6" width="7.8515625" style="386" bestFit="1" customWidth="1"/>
    <col min="7" max="16384" width="9.140625" style="386" customWidth="1"/>
  </cols>
  <sheetData>
    <row r="1" spans="1:6" ht="25.5" customHeight="1">
      <c r="A1" s="655" t="s">
        <v>1080</v>
      </c>
      <c r="B1" s="655"/>
      <c r="C1" s="655"/>
      <c r="D1" s="655"/>
      <c r="E1" s="655"/>
      <c r="F1" s="655"/>
    </row>
    <row r="2" spans="1:6" ht="16.5" customHeight="1">
      <c r="A2" s="744" t="s">
        <v>1081</v>
      </c>
      <c r="B2" s="744"/>
      <c r="C2" s="744"/>
      <c r="D2" s="744"/>
      <c r="E2" s="744"/>
      <c r="F2" s="744"/>
    </row>
    <row r="3" spans="1:6" ht="12" customHeight="1">
      <c r="A3" s="387"/>
      <c r="B3" s="387"/>
      <c r="C3" s="387"/>
      <c r="D3" s="387"/>
      <c r="E3" s="646" t="s">
        <v>1027</v>
      </c>
      <c r="F3" s="646"/>
    </row>
    <row r="4" spans="1:7" ht="18" customHeight="1">
      <c r="A4" s="687" t="s">
        <v>788</v>
      </c>
      <c r="B4" s="688"/>
      <c r="C4" s="741" t="s">
        <v>789</v>
      </c>
      <c r="D4" s="662">
        <v>2011</v>
      </c>
      <c r="E4" s="662"/>
      <c r="F4" s="737"/>
      <c r="G4" s="129"/>
    </row>
    <row r="5" spans="1:7" s="388" customFormat="1" ht="18" customHeight="1">
      <c r="A5" s="689"/>
      <c r="B5" s="690"/>
      <c r="C5" s="742"/>
      <c r="D5" s="110" t="s">
        <v>44</v>
      </c>
      <c r="E5" s="110" t="s">
        <v>43</v>
      </c>
      <c r="F5" s="111" t="s">
        <v>45</v>
      </c>
      <c r="G5" s="130"/>
    </row>
    <row r="6" spans="1:7" s="388" customFormat="1" ht="18" customHeight="1">
      <c r="A6" s="691"/>
      <c r="B6" s="692"/>
      <c r="C6" s="743"/>
      <c r="D6" s="112" t="s">
        <v>983</v>
      </c>
      <c r="E6" s="112" t="s">
        <v>982</v>
      </c>
      <c r="F6" s="113" t="s">
        <v>981</v>
      </c>
      <c r="G6" s="130"/>
    </row>
    <row r="7" spans="1:6" s="388" customFormat="1" ht="15" customHeight="1">
      <c r="A7" s="734" t="s">
        <v>790</v>
      </c>
      <c r="B7" s="734"/>
      <c r="C7" s="734"/>
      <c r="D7" s="389"/>
      <c r="E7" s="389"/>
      <c r="F7" s="390"/>
    </row>
    <row r="8" spans="1:6" ht="15" customHeight="1">
      <c r="A8" s="105" t="s">
        <v>614</v>
      </c>
      <c r="B8" s="391" t="s">
        <v>998</v>
      </c>
      <c r="C8" s="392" t="s">
        <v>791</v>
      </c>
      <c r="D8" s="393">
        <v>280</v>
      </c>
      <c r="E8" s="393">
        <v>0</v>
      </c>
      <c r="F8" s="394">
        <f aca="true" t="shared" si="0" ref="F8:F13">+E8+D8</f>
        <v>280</v>
      </c>
    </row>
    <row r="9" spans="1:6" ht="15" customHeight="1">
      <c r="A9" s="105" t="s">
        <v>615</v>
      </c>
      <c r="B9" s="391" t="s">
        <v>999</v>
      </c>
      <c r="C9" s="392" t="s">
        <v>792</v>
      </c>
      <c r="D9" s="393">
        <v>1</v>
      </c>
      <c r="E9" s="393">
        <v>1</v>
      </c>
      <c r="F9" s="394">
        <f t="shared" si="0"/>
        <v>2</v>
      </c>
    </row>
    <row r="10" spans="1:6" ht="15" customHeight="1">
      <c r="A10" s="105" t="s">
        <v>616</v>
      </c>
      <c r="B10" s="391" t="s">
        <v>1000</v>
      </c>
      <c r="C10" s="392" t="s">
        <v>793</v>
      </c>
      <c r="D10" s="393">
        <v>2</v>
      </c>
      <c r="E10" s="393">
        <v>0</v>
      </c>
      <c r="F10" s="394">
        <f t="shared" si="0"/>
        <v>2</v>
      </c>
    </row>
    <row r="11" spans="1:6" ht="15" customHeight="1">
      <c r="A11" s="105" t="s">
        <v>617</v>
      </c>
      <c r="B11" s="391" t="s">
        <v>1001</v>
      </c>
      <c r="C11" s="392" t="s">
        <v>1054</v>
      </c>
      <c r="D11" s="393">
        <v>4</v>
      </c>
      <c r="E11" s="393">
        <v>1</v>
      </c>
      <c r="F11" s="394">
        <f t="shared" si="0"/>
        <v>5</v>
      </c>
    </row>
    <row r="12" spans="1:6" ht="15" customHeight="1">
      <c r="A12" s="105" t="s">
        <v>618</v>
      </c>
      <c r="B12" s="391" t="s">
        <v>1002</v>
      </c>
      <c r="C12" s="392" t="s">
        <v>794</v>
      </c>
      <c r="D12" s="393">
        <v>1</v>
      </c>
      <c r="E12" s="393">
        <v>1</v>
      </c>
      <c r="F12" s="394">
        <f t="shared" si="0"/>
        <v>2</v>
      </c>
    </row>
    <row r="13" spans="1:6" ht="15" customHeight="1">
      <c r="A13" s="671" t="s">
        <v>619</v>
      </c>
      <c r="B13" s="746" t="s">
        <v>1003</v>
      </c>
      <c r="C13" s="392" t="s">
        <v>620</v>
      </c>
      <c r="D13" s="733">
        <v>4</v>
      </c>
      <c r="E13" s="733">
        <v>1</v>
      </c>
      <c r="F13" s="736">
        <f t="shared" si="0"/>
        <v>5</v>
      </c>
    </row>
    <row r="14" spans="1:6" ht="15" customHeight="1">
      <c r="A14" s="671"/>
      <c r="B14" s="747"/>
      <c r="C14" s="105" t="s">
        <v>621</v>
      </c>
      <c r="D14" s="733"/>
      <c r="E14" s="733"/>
      <c r="F14" s="736"/>
    </row>
    <row r="15" spans="1:6" ht="15" customHeight="1">
      <c r="A15" s="105" t="s">
        <v>622</v>
      </c>
      <c r="B15" s="391" t="s">
        <v>1004</v>
      </c>
      <c r="C15" s="392" t="s">
        <v>795</v>
      </c>
      <c r="D15" s="393">
        <v>1</v>
      </c>
      <c r="E15" s="393">
        <v>0</v>
      </c>
      <c r="F15" s="394">
        <f aca="true" t="shared" si="1" ref="F15:F36">+E15+D15</f>
        <v>1</v>
      </c>
    </row>
    <row r="16" spans="1:6" ht="15" customHeight="1">
      <c r="A16" s="105" t="s">
        <v>623</v>
      </c>
      <c r="B16" s="391" t="s">
        <v>1005</v>
      </c>
      <c r="C16" s="392" t="s">
        <v>796</v>
      </c>
      <c r="D16" s="393">
        <v>1</v>
      </c>
      <c r="E16" s="393">
        <v>0</v>
      </c>
      <c r="F16" s="394">
        <f t="shared" si="1"/>
        <v>1</v>
      </c>
    </row>
    <row r="17" spans="1:6" ht="15" customHeight="1">
      <c r="A17" s="105" t="s">
        <v>624</v>
      </c>
      <c r="B17" s="391" t="s">
        <v>1006</v>
      </c>
      <c r="C17" s="392" t="s">
        <v>797</v>
      </c>
      <c r="D17" s="393">
        <v>1</v>
      </c>
      <c r="E17" s="393">
        <v>0</v>
      </c>
      <c r="F17" s="394">
        <f t="shared" si="1"/>
        <v>1</v>
      </c>
    </row>
    <row r="18" spans="1:6" ht="15" customHeight="1">
      <c r="A18" s="105" t="s">
        <v>625</v>
      </c>
      <c r="B18" s="391" t="s">
        <v>626</v>
      </c>
      <c r="C18" s="392" t="s">
        <v>798</v>
      </c>
      <c r="D18" s="393">
        <v>2</v>
      </c>
      <c r="E18" s="393">
        <v>0</v>
      </c>
      <c r="F18" s="394">
        <f t="shared" si="1"/>
        <v>2</v>
      </c>
    </row>
    <row r="19" spans="1:6" ht="15" customHeight="1">
      <c r="A19" s="105" t="s">
        <v>627</v>
      </c>
      <c r="B19" s="391" t="s">
        <v>628</v>
      </c>
      <c r="C19" s="392" t="s">
        <v>799</v>
      </c>
      <c r="D19" s="393">
        <v>1</v>
      </c>
      <c r="E19" s="393">
        <v>0</v>
      </c>
      <c r="F19" s="394">
        <f t="shared" si="1"/>
        <v>1</v>
      </c>
    </row>
    <row r="20" spans="1:6" ht="15" customHeight="1">
      <c r="A20" s="105" t="s">
        <v>629</v>
      </c>
      <c r="B20" s="391" t="s">
        <v>630</v>
      </c>
      <c r="C20" s="392" t="s">
        <v>800</v>
      </c>
      <c r="D20" s="393">
        <v>0</v>
      </c>
      <c r="E20" s="393">
        <v>0</v>
      </c>
      <c r="F20" s="394">
        <f t="shared" si="1"/>
        <v>0</v>
      </c>
    </row>
    <row r="21" spans="1:6" ht="15" customHeight="1">
      <c r="A21" s="105" t="s">
        <v>631</v>
      </c>
      <c r="B21" s="391" t="s">
        <v>632</v>
      </c>
      <c r="C21" s="392" t="s">
        <v>801</v>
      </c>
      <c r="D21" s="393">
        <v>1</v>
      </c>
      <c r="E21" s="393">
        <v>0</v>
      </c>
      <c r="F21" s="394">
        <f t="shared" si="1"/>
        <v>1</v>
      </c>
    </row>
    <row r="22" spans="1:6" ht="15" customHeight="1">
      <c r="A22" s="105" t="s">
        <v>633</v>
      </c>
      <c r="B22" s="391" t="s">
        <v>634</v>
      </c>
      <c r="C22" s="392" t="s">
        <v>802</v>
      </c>
      <c r="D22" s="393">
        <v>4</v>
      </c>
      <c r="E22" s="393">
        <v>0</v>
      </c>
      <c r="F22" s="394">
        <f t="shared" si="1"/>
        <v>4</v>
      </c>
    </row>
    <row r="23" spans="1:6" ht="15" customHeight="1">
      <c r="A23" s="105" t="s">
        <v>635</v>
      </c>
      <c r="B23" s="391" t="s">
        <v>636</v>
      </c>
      <c r="C23" s="392" t="s">
        <v>803</v>
      </c>
      <c r="D23" s="393">
        <v>0</v>
      </c>
      <c r="E23" s="393">
        <v>0</v>
      </c>
      <c r="F23" s="394">
        <f t="shared" si="1"/>
        <v>0</v>
      </c>
    </row>
    <row r="24" spans="1:6" ht="15" customHeight="1">
      <c r="A24" s="105" t="s">
        <v>637</v>
      </c>
      <c r="B24" s="391" t="s">
        <v>638</v>
      </c>
      <c r="C24" s="392" t="s">
        <v>804</v>
      </c>
      <c r="D24" s="393">
        <v>0</v>
      </c>
      <c r="E24" s="393">
        <v>0</v>
      </c>
      <c r="F24" s="394">
        <f t="shared" si="1"/>
        <v>0</v>
      </c>
    </row>
    <row r="25" spans="1:6" ht="15" customHeight="1">
      <c r="A25" s="105" t="s">
        <v>639</v>
      </c>
      <c r="B25" s="391" t="s">
        <v>640</v>
      </c>
      <c r="C25" s="392" t="s">
        <v>805</v>
      </c>
      <c r="D25" s="393">
        <v>30</v>
      </c>
      <c r="E25" s="393">
        <v>0</v>
      </c>
      <c r="F25" s="394">
        <f t="shared" si="1"/>
        <v>30</v>
      </c>
    </row>
    <row r="26" spans="1:6" ht="15" customHeight="1">
      <c r="A26" s="105" t="s">
        <v>641</v>
      </c>
      <c r="B26" s="391" t="s">
        <v>642</v>
      </c>
      <c r="C26" s="392" t="s">
        <v>806</v>
      </c>
      <c r="D26" s="393">
        <v>1</v>
      </c>
      <c r="E26" s="393">
        <v>0</v>
      </c>
      <c r="F26" s="394">
        <f t="shared" si="1"/>
        <v>1</v>
      </c>
    </row>
    <row r="27" spans="1:6" ht="15" customHeight="1">
      <c r="A27" s="105" t="s">
        <v>643</v>
      </c>
      <c r="B27" s="391" t="s">
        <v>644</v>
      </c>
      <c r="C27" s="392" t="s">
        <v>807</v>
      </c>
      <c r="D27" s="393">
        <v>0</v>
      </c>
      <c r="E27" s="393">
        <v>0</v>
      </c>
      <c r="F27" s="394">
        <f t="shared" si="1"/>
        <v>0</v>
      </c>
    </row>
    <row r="28" spans="1:6" ht="15" customHeight="1">
      <c r="A28" s="105" t="s">
        <v>645</v>
      </c>
      <c r="B28" s="391" t="s">
        <v>646</v>
      </c>
      <c r="C28" s="392" t="s">
        <v>808</v>
      </c>
      <c r="D28" s="393">
        <v>0</v>
      </c>
      <c r="E28" s="393">
        <v>0</v>
      </c>
      <c r="F28" s="394">
        <f t="shared" si="1"/>
        <v>0</v>
      </c>
    </row>
    <row r="29" spans="1:6" ht="15" customHeight="1">
      <c r="A29" s="105" t="s">
        <v>647</v>
      </c>
      <c r="B29" s="391" t="s">
        <v>648</v>
      </c>
      <c r="C29" s="392" t="s">
        <v>809</v>
      </c>
      <c r="D29" s="393">
        <v>1</v>
      </c>
      <c r="E29" s="393">
        <v>0</v>
      </c>
      <c r="F29" s="394">
        <f t="shared" si="1"/>
        <v>1</v>
      </c>
    </row>
    <row r="30" spans="1:6" ht="15" customHeight="1">
      <c r="A30" s="105" t="s">
        <v>649</v>
      </c>
      <c r="B30" s="391" t="s">
        <v>650</v>
      </c>
      <c r="C30" s="392" t="s">
        <v>810</v>
      </c>
      <c r="D30" s="393">
        <v>0</v>
      </c>
      <c r="E30" s="393">
        <v>0</v>
      </c>
      <c r="F30" s="394">
        <f t="shared" si="1"/>
        <v>0</v>
      </c>
    </row>
    <row r="31" spans="1:6" ht="15" customHeight="1">
      <c r="A31" s="105" t="s">
        <v>651</v>
      </c>
      <c r="B31" s="391" t="s">
        <v>652</v>
      </c>
      <c r="C31" s="392" t="s">
        <v>811</v>
      </c>
      <c r="D31" s="393">
        <v>0</v>
      </c>
      <c r="E31" s="393">
        <v>0</v>
      </c>
      <c r="F31" s="394">
        <f t="shared" si="1"/>
        <v>0</v>
      </c>
    </row>
    <row r="32" spans="1:6" ht="15" customHeight="1">
      <c r="A32" s="105" t="s">
        <v>653</v>
      </c>
      <c r="B32" s="391" t="s">
        <v>654</v>
      </c>
      <c r="C32" s="392" t="s">
        <v>812</v>
      </c>
      <c r="D32" s="393">
        <v>1</v>
      </c>
      <c r="E32" s="393">
        <v>0</v>
      </c>
      <c r="F32" s="394">
        <f t="shared" si="1"/>
        <v>1</v>
      </c>
    </row>
    <row r="33" spans="1:6" ht="15" customHeight="1">
      <c r="A33" s="105" t="s">
        <v>655</v>
      </c>
      <c r="B33" s="391" t="s">
        <v>656</v>
      </c>
      <c r="C33" s="392" t="s">
        <v>813</v>
      </c>
      <c r="D33" s="393">
        <v>0</v>
      </c>
      <c r="E33" s="393">
        <v>0</v>
      </c>
      <c r="F33" s="394">
        <f t="shared" si="1"/>
        <v>0</v>
      </c>
    </row>
    <row r="34" spans="1:6" ht="15" customHeight="1">
      <c r="A34" s="105" t="s">
        <v>657</v>
      </c>
      <c r="B34" s="391" t="s">
        <v>658</v>
      </c>
      <c r="C34" s="392" t="s">
        <v>814</v>
      </c>
      <c r="D34" s="393">
        <v>0</v>
      </c>
      <c r="E34" s="393">
        <v>0</v>
      </c>
      <c r="F34" s="394">
        <f t="shared" si="1"/>
        <v>0</v>
      </c>
    </row>
    <row r="35" spans="1:6" ht="15" customHeight="1">
      <c r="A35" s="105" t="s">
        <v>659</v>
      </c>
      <c r="B35" s="391" t="s">
        <v>660</v>
      </c>
      <c r="C35" s="392" t="s">
        <v>815</v>
      </c>
      <c r="D35" s="393">
        <v>0</v>
      </c>
      <c r="E35" s="393">
        <v>0</v>
      </c>
      <c r="F35" s="394">
        <f t="shared" si="1"/>
        <v>0</v>
      </c>
    </row>
    <row r="36" spans="1:6" ht="15" customHeight="1">
      <c r="A36" s="105" t="s">
        <v>661</v>
      </c>
      <c r="B36" s="391" t="s">
        <v>662</v>
      </c>
      <c r="C36" s="392" t="s">
        <v>816</v>
      </c>
      <c r="D36" s="393">
        <v>0</v>
      </c>
      <c r="E36" s="393">
        <v>0</v>
      </c>
      <c r="F36" s="394">
        <f t="shared" si="1"/>
        <v>0</v>
      </c>
    </row>
    <row r="37" spans="1:6" ht="15" customHeight="1">
      <c r="A37" s="129" t="s">
        <v>663</v>
      </c>
      <c r="B37" s="391" t="s">
        <v>664</v>
      </c>
      <c r="C37" s="392" t="s">
        <v>817</v>
      </c>
      <c r="D37" s="393">
        <v>0</v>
      </c>
      <c r="E37" s="393">
        <v>0</v>
      </c>
      <c r="F37" s="394">
        <f>+E37+D37</f>
        <v>0</v>
      </c>
    </row>
    <row r="38" spans="1:6" ht="15" customHeight="1">
      <c r="A38" s="129" t="s">
        <v>665</v>
      </c>
      <c r="B38" s="518" t="s">
        <v>666</v>
      </c>
      <c r="C38" s="392" t="s">
        <v>667</v>
      </c>
      <c r="D38" s="733">
        <v>0</v>
      </c>
      <c r="E38" s="733">
        <v>0</v>
      </c>
      <c r="F38" s="736">
        <f>+E38+D38</f>
        <v>0</v>
      </c>
    </row>
    <row r="39" spans="1:6" ht="15" customHeight="1">
      <c r="A39" s="129"/>
      <c r="B39" s="519"/>
      <c r="C39" s="396" t="s">
        <v>488</v>
      </c>
      <c r="D39" s="733"/>
      <c r="E39" s="733"/>
      <c r="F39" s="736"/>
    </row>
    <row r="40" spans="1:6" ht="15" customHeight="1">
      <c r="A40" s="105" t="s">
        <v>668</v>
      </c>
      <c r="B40" s="391" t="s">
        <v>669</v>
      </c>
      <c r="C40" s="392" t="s">
        <v>818</v>
      </c>
      <c r="D40" s="393">
        <v>0</v>
      </c>
      <c r="E40" s="393">
        <v>0</v>
      </c>
      <c r="F40" s="394">
        <f aca="true" t="shared" si="2" ref="F40:F46">+E40+D40</f>
        <v>0</v>
      </c>
    </row>
    <row r="41" spans="1:6" ht="15" customHeight="1">
      <c r="A41" s="105" t="s">
        <v>670</v>
      </c>
      <c r="B41" s="391" t="s">
        <v>671</v>
      </c>
      <c r="C41" s="392" t="s">
        <v>819</v>
      </c>
      <c r="D41" s="393">
        <v>0</v>
      </c>
      <c r="E41" s="393">
        <v>0</v>
      </c>
      <c r="F41" s="394">
        <f t="shared" si="2"/>
        <v>0</v>
      </c>
    </row>
    <row r="42" spans="1:6" ht="15" customHeight="1">
      <c r="A42" s="105" t="s">
        <v>672</v>
      </c>
      <c r="B42" s="391" t="s">
        <v>673</v>
      </c>
      <c r="C42" s="392" t="s">
        <v>820</v>
      </c>
      <c r="D42" s="393">
        <v>0</v>
      </c>
      <c r="E42" s="393">
        <v>0</v>
      </c>
      <c r="F42" s="394">
        <f t="shared" si="2"/>
        <v>0</v>
      </c>
    </row>
    <row r="43" spans="1:6" ht="15" customHeight="1">
      <c r="A43" s="105" t="s">
        <v>674</v>
      </c>
      <c r="B43" s="391" t="s">
        <v>675</v>
      </c>
      <c r="C43" s="392" t="s">
        <v>821</v>
      </c>
      <c r="D43" s="393">
        <v>0</v>
      </c>
      <c r="E43" s="393">
        <v>0</v>
      </c>
      <c r="F43" s="394">
        <f t="shared" si="2"/>
        <v>0</v>
      </c>
    </row>
    <row r="44" spans="1:6" ht="15" customHeight="1">
      <c r="A44" s="105" t="s">
        <v>676</v>
      </c>
      <c r="B44" s="391" t="s">
        <v>677</v>
      </c>
      <c r="C44" s="392" t="s">
        <v>822</v>
      </c>
      <c r="D44" s="393">
        <v>0</v>
      </c>
      <c r="E44" s="393">
        <v>0</v>
      </c>
      <c r="F44" s="394">
        <f t="shared" si="2"/>
        <v>0</v>
      </c>
    </row>
    <row r="45" spans="1:6" ht="15" customHeight="1">
      <c r="A45" s="105" t="s">
        <v>678</v>
      </c>
      <c r="B45" s="391" t="s">
        <v>679</v>
      </c>
      <c r="C45" s="392" t="s">
        <v>823</v>
      </c>
      <c r="D45" s="393">
        <v>1</v>
      </c>
      <c r="E45" s="393">
        <v>1</v>
      </c>
      <c r="F45" s="394">
        <f t="shared" si="2"/>
        <v>2</v>
      </c>
    </row>
    <row r="46" spans="1:6" ht="15" customHeight="1">
      <c r="A46" s="105" t="s">
        <v>680</v>
      </c>
      <c r="B46" s="391" t="s">
        <v>681</v>
      </c>
      <c r="C46" s="392" t="s">
        <v>824</v>
      </c>
      <c r="D46" s="393">
        <v>0</v>
      </c>
      <c r="E46" s="393">
        <v>0</v>
      </c>
      <c r="F46" s="394">
        <f t="shared" si="2"/>
        <v>0</v>
      </c>
    </row>
    <row r="47" spans="1:6" ht="15" customHeight="1">
      <c r="A47" s="105" t="s">
        <v>682</v>
      </c>
      <c r="B47" s="518" t="s">
        <v>683</v>
      </c>
      <c r="C47" s="392" t="s">
        <v>684</v>
      </c>
      <c r="D47" s="733">
        <v>0</v>
      </c>
      <c r="E47" s="733">
        <v>0</v>
      </c>
      <c r="F47" s="736">
        <f>+E47+D47</f>
        <v>0</v>
      </c>
    </row>
    <row r="48" spans="1:6" ht="15" customHeight="1">
      <c r="A48" s="105"/>
      <c r="B48" s="518"/>
      <c r="C48" s="105" t="s">
        <v>685</v>
      </c>
      <c r="D48" s="733"/>
      <c r="E48" s="733"/>
      <c r="F48" s="736"/>
    </row>
    <row r="49" spans="1:6" ht="15" customHeight="1">
      <c r="A49" s="105" t="s">
        <v>686</v>
      </c>
      <c r="B49" s="391" t="s">
        <v>687</v>
      </c>
      <c r="C49" s="392" t="s">
        <v>825</v>
      </c>
      <c r="D49" s="393">
        <v>0</v>
      </c>
      <c r="E49" s="393">
        <v>0</v>
      </c>
      <c r="F49" s="394">
        <f>+E49+D49</f>
        <v>0</v>
      </c>
    </row>
    <row r="50" spans="1:6" ht="15" customHeight="1">
      <c r="A50" s="105" t="s">
        <v>688</v>
      </c>
      <c r="B50" s="518" t="s">
        <v>689</v>
      </c>
      <c r="C50" s="392" t="s">
        <v>690</v>
      </c>
      <c r="D50" s="733">
        <v>31</v>
      </c>
      <c r="E50" s="733">
        <v>0</v>
      </c>
      <c r="F50" s="736">
        <f>+E50+D50</f>
        <v>31</v>
      </c>
    </row>
    <row r="51" spans="1:6" ht="15" customHeight="1">
      <c r="A51" s="105"/>
      <c r="B51" s="518"/>
      <c r="C51" s="105" t="s">
        <v>557</v>
      </c>
      <c r="D51" s="733"/>
      <c r="E51" s="733"/>
      <c r="F51" s="736"/>
    </row>
    <row r="52" spans="1:6" ht="15" customHeight="1">
      <c r="A52" s="105" t="s">
        <v>691</v>
      </c>
      <c r="B52" s="391" t="s">
        <v>692</v>
      </c>
      <c r="C52" s="392" t="s">
        <v>826</v>
      </c>
      <c r="D52" s="393">
        <v>0</v>
      </c>
      <c r="E52" s="393">
        <v>0</v>
      </c>
      <c r="F52" s="394">
        <f>+E52+D52</f>
        <v>0</v>
      </c>
    </row>
    <row r="53" spans="1:6" ht="15" customHeight="1">
      <c r="A53" s="105" t="s">
        <v>693</v>
      </c>
      <c r="B53" s="518" t="s">
        <v>694</v>
      </c>
      <c r="C53" s="392" t="s">
        <v>695</v>
      </c>
      <c r="D53" s="733">
        <v>0</v>
      </c>
      <c r="E53" s="733">
        <v>0</v>
      </c>
      <c r="F53" s="736">
        <f>+E53+D53</f>
        <v>0</v>
      </c>
    </row>
    <row r="54" spans="1:6" ht="15" customHeight="1">
      <c r="A54" s="105"/>
      <c r="B54" s="518"/>
      <c r="C54" s="105" t="s">
        <v>558</v>
      </c>
      <c r="D54" s="733"/>
      <c r="E54" s="733"/>
      <c r="F54" s="736"/>
    </row>
    <row r="55" spans="1:6" ht="15" customHeight="1">
      <c r="A55" s="105" t="s">
        <v>696</v>
      </c>
      <c r="B55" s="518" t="s">
        <v>697</v>
      </c>
      <c r="C55" s="392" t="s">
        <v>698</v>
      </c>
      <c r="D55" s="733">
        <v>0</v>
      </c>
      <c r="E55" s="733">
        <v>0</v>
      </c>
      <c r="F55" s="736">
        <f>+E55+D55</f>
        <v>0</v>
      </c>
    </row>
    <row r="56" spans="1:6" ht="15" customHeight="1">
      <c r="A56" s="105"/>
      <c r="B56" s="518"/>
      <c r="C56" s="105" t="s">
        <v>559</v>
      </c>
      <c r="D56" s="733"/>
      <c r="E56" s="733"/>
      <c r="F56" s="736"/>
    </row>
    <row r="57" spans="1:6" ht="15" customHeight="1">
      <c r="A57" s="105" t="s">
        <v>699</v>
      </c>
      <c r="B57" s="518" t="s">
        <v>700</v>
      </c>
      <c r="C57" s="392" t="s">
        <v>701</v>
      </c>
      <c r="D57" s="733">
        <v>0</v>
      </c>
      <c r="E57" s="733">
        <v>0</v>
      </c>
      <c r="F57" s="736">
        <f>+E57+D57</f>
        <v>0</v>
      </c>
    </row>
    <row r="58" spans="1:6" ht="15" customHeight="1">
      <c r="A58" s="397"/>
      <c r="B58" s="520"/>
      <c r="C58" s="397" t="s">
        <v>702</v>
      </c>
      <c r="D58" s="739"/>
      <c r="E58" s="739"/>
      <c r="F58" s="740"/>
    </row>
    <row r="59" spans="2:6" s="129" customFormat="1" ht="21" customHeight="1">
      <c r="B59" s="130"/>
      <c r="C59" s="392"/>
      <c r="D59" s="130"/>
      <c r="E59" s="646" t="s">
        <v>1028</v>
      </c>
      <c r="F59" s="646"/>
    </row>
    <row r="60" spans="1:7" ht="18" customHeight="1">
      <c r="A60" s="687" t="s">
        <v>788</v>
      </c>
      <c r="B60" s="688"/>
      <c r="C60" s="741" t="s">
        <v>789</v>
      </c>
      <c r="D60" s="662">
        <f>+D4</f>
        <v>2011</v>
      </c>
      <c r="E60" s="662"/>
      <c r="F60" s="737"/>
      <c r="G60" s="129"/>
    </row>
    <row r="61" spans="1:7" s="388" customFormat="1" ht="18" customHeight="1">
      <c r="A61" s="689"/>
      <c r="B61" s="690"/>
      <c r="C61" s="742"/>
      <c r="D61" s="110" t="s">
        <v>44</v>
      </c>
      <c r="E61" s="110" t="s">
        <v>43</v>
      </c>
      <c r="F61" s="111" t="s">
        <v>45</v>
      </c>
      <c r="G61" s="130"/>
    </row>
    <row r="62" spans="1:7" s="388" customFormat="1" ht="18" customHeight="1">
      <c r="A62" s="691"/>
      <c r="B62" s="692"/>
      <c r="C62" s="743"/>
      <c r="D62" s="112" t="s">
        <v>983</v>
      </c>
      <c r="E62" s="112" t="s">
        <v>982</v>
      </c>
      <c r="F62" s="113" t="s">
        <v>981</v>
      </c>
      <c r="G62" s="130"/>
    </row>
    <row r="63" spans="1:6" ht="15" customHeight="1">
      <c r="A63" s="745" t="s">
        <v>703</v>
      </c>
      <c r="B63" s="517" t="s">
        <v>704</v>
      </c>
      <c r="C63" s="392" t="s">
        <v>705</v>
      </c>
      <c r="D63" s="738">
        <v>0</v>
      </c>
      <c r="E63" s="738">
        <v>0</v>
      </c>
      <c r="F63" s="685">
        <f>+E63+D63</f>
        <v>0</v>
      </c>
    </row>
    <row r="64" spans="1:6" ht="15" customHeight="1">
      <c r="A64" s="731"/>
      <c r="B64" s="517"/>
      <c r="C64" s="105" t="s">
        <v>25</v>
      </c>
      <c r="D64" s="738"/>
      <c r="E64" s="738"/>
      <c r="F64" s="685"/>
    </row>
    <row r="65" spans="1:6" ht="24">
      <c r="A65" s="731" t="s">
        <v>706</v>
      </c>
      <c r="B65" s="517" t="s">
        <v>707</v>
      </c>
      <c r="C65" s="398" t="s">
        <v>708</v>
      </c>
      <c r="D65" s="738">
        <v>0</v>
      </c>
      <c r="E65" s="738">
        <v>0</v>
      </c>
      <c r="F65" s="685">
        <f>+E65+D65</f>
        <v>0</v>
      </c>
    </row>
    <row r="66" spans="1:6" ht="24">
      <c r="A66" s="731"/>
      <c r="B66" s="517"/>
      <c r="C66" s="132" t="s">
        <v>709</v>
      </c>
      <c r="D66" s="738"/>
      <c r="E66" s="738"/>
      <c r="F66" s="685"/>
    </row>
    <row r="67" spans="1:6" ht="15" customHeight="1">
      <c r="A67" s="731" t="s">
        <v>710</v>
      </c>
      <c r="B67" s="517" t="s">
        <v>711</v>
      </c>
      <c r="C67" s="392" t="s">
        <v>712</v>
      </c>
      <c r="D67" s="738">
        <v>0</v>
      </c>
      <c r="E67" s="738">
        <v>0</v>
      </c>
      <c r="F67" s="685">
        <f>+E67+D67</f>
        <v>0</v>
      </c>
    </row>
    <row r="68" spans="1:6" ht="15" customHeight="1">
      <c r="A68" s="731"/>
      <c r="B68" s="395"/>
      <c r="C68" s="105" t="s">
        <v>713</v>
      </c>
      <c r="D68" s="738"/>
      <c r="E68" s="738"/>
      <c r="F68" s="685"/>
    </row>
    <row r="69" spans="1:6" ht="15" customHeight="1">
      <c r="A69" s="734" t="s">
        <v>827</v>
      </c>
      <c r="B69" s="734"/>
      <c r="C69" s="734"/>
      <c r="D69" s="500"/>
      <c r="E69" s="500"/>
      <c r="F69" s="500"/>
    </row>
    <row r="70" spans="1:6" ht="15" customHeight="1">
      <c r="A70" s="731" t="s">
        <v>714</v>
      </c>
      <c r="B70" s="517">
        <f>+B67+1</f>
        <v>48</v>
      </c>
      <c r="C70" s="392" t="s">
        <v>715</v>
      </c>
      <c r="D70" s="732">
        <v>11</v>
      </c>
      <c r="E70" s="732">
        <v>0</v>
      </c>
      <c r="F70" s="685">
        <f>+E70+D70</f>
        <v>11</v>
      </c>
    </row>
    <row r="71" spans="1:6" ht="15" customHeight="1">
      <c r="A71" s="731"/>
      <c r="B71" s="517"/>
      <c r="C71" s="105" t="s">
        <v>26</v>
      </c>
      <c r="D71" s="732"/>
      <c r="E71" s="732"/>
      <c r="F71" s="685"/>
    </row>
    <row r="72" spans="1:6" ht="15" customHeight="1">
      <c r="A72" s="731" t="s">
        <v>716</v>
      </c>
      <c r="B72" s="517">
        <f>+B70+1</f>
        <v>49</v>
      </c>
      <c r="C72" s="392" t="s">
        <v>717</v>
      </c>
      <c r="D72" s="732">
        <v>6</v>
      </c>
      <c r="E72" s="732">
        <v>0</v>
      </c>
      <c r="F72" s="685">
        <f>+E72+D72</f>
        <v>6</v>
      </c>
    </row>
    <row r="73" spans="1:6" ht="15" customHeight="1">
      <c r="A73" s="731"/>
      <c r="B73" s="395"/>
      <c r="C73" s="105" t="s">
        <v>27</v>
      </c>
      <c r="D73" s="732"/>
      <c r="E73" s="732"/>
      <c r="F73" s="685"/>
    </row>
    <row r="74" spans="1:6" ht="15" customHeight="1">
      <c r="A74" s="734" t="s">
        <v>828</v>
      </c>
      <c r="B74" s="734"/>
      <c r="C74" s="734"/>
      <c r="D74" s="500"/>
      <c r="E74" s="500"/>
      <c r="F74" s="369"/>
    </row>
    <row r="75" spans="1:6" ht="15" customHeight="1">
      <c r="A75" s="105" t="s">
        <v>718</v>
      </c>
      <c r="B75" s="399">
        <f>+B72+1</f>
        <v>50</v>
      </c>
      <c r="C75" s="392" t="s">
        <v>829</v>
      </c>
      <c r="D75" s="384">
        <v>170</v>
      </c>
      <c r="E75" s="384">
        <v>0</v>
      </c>
      <c r="F75" s="369">
        <f aca="true" t="shared" si="3" ref="F75:F86">+E75+D75</f>
        <v>170</v>
      </c>
    </row>
    <row r="76" spans="1:6" ht="15" customHeight="1">
      <c r="A76" s="105" t="s">
        <v>719</v>
      </c>
      <c r="B76" s="399">
        <f aca="true" t="shared" si="4" ref="B76:B83">+B75+1</f>
        <v>51</v>
      </c>
      <c r="C76" s="392" t="s">
        <v>830</v>
      </c>
      <c r="D76" s="384">
        <v>0</v>
      </c>
      <c r="E76" s="384">
        <v>0</v>
      </c>
      <c r="F76" s="369">
        <f t="shared" si="3"/>
        <v>0</v>
      </c>
    </row>
    <row r="77" spans="1:6" ht="15" customHeight="1">
      <c r="A77" s="105" t="s">
        <v>720</v>
      </c>
      <c r="B77" s="399">
        <f t="shared" si="4"/>
        <v>52</v>
      </c>
      <c r="C77" s="392" t="s">
        <v>831</v>
      </c>
      <c r="D77" s="384">
        <v>5</v>
      </c>
      <c r="E77" s="384">
        <v>0</v>
      </c>
      <c r="F77" s="369">
        <f t="shared" si="3"/>
        <v>5</v>
      </c>
    </row>
    <row r="78" spans="1:6" ht="15" customHeight="1">
      <c r="A78" s="105" t="s">
        <v>857</v>
      </c>
      <c r="B78" s="399">
        <f t="shared" si="4"/>
        <v>53</v>
      </c>
      <c r="C78" s="392" t="s">
        <v>832</v>
      </c>
      <c r="D78" s="384">
        <v>2</v>
      </c>
      <c r="E78" s="384">
        <v>0</v>
      </c>
      <c r="F78" s="369">
        <f t="shared" si="3"/>
        <v>2</v>
      </c>
    </row>
    <row r="79" spans="1:6" ht="15" customHeight="1">
      <c r="A79" s="105" t="s">
        <v>858</v>
      </c>
      <c r="B79" s="399">
        <f t="shared" si="4"/>
        <v>54</v>
      </c>
      <c r="C79" s="392" t="s">
        <v>833</v>
      </c>
      <c r="D79" s="384">
        <v>0</v>
      </c>
      <c r="E79" s="384">
        <v>0</v>
      </c>
      <c r="F79" s="369">
        <f t="shared" si="3"/>
        <v>0</v>
      </c>
    </row>
    <row r="80" spans="1:6" ht="15" customHeight="1">
      <c r="A80" s="105" t="s">
        <v>859</v>
      </c>
      <c r="B80" s="399">
        <f t="shared" si="4"/>
        <v>55</v>
      </c>
      <c r="C80" s="392" t="s">
        <v>834</v>
      </c>
      <c r="D80" s="384">
        <v>7</v>
      </c>
      <c r="E80" s="384">
        <v>0</v>
      </c>
      <c r="F80" s="369">
        <f t="shared" si="3"/>
        <v>7</v>
      </c>
    </row>
    <row r="81" spans="1:6" ht="15" customHeight="1">
      <c r="A81" s="105" t="s">
        <v>860</v>
      </c>
      <c r="B81" s="399">
        <f t="shared" si="4"/>
        <v>56</v>
      </c>
      <c r="C81" s="392" t="s">
        <v>835</v>
      </c>
      <c r="D81" s="384">
        <v>0</v>
      </c>
      <c r="E81" s="384">
        <v>0</v>
      </c>
      <c r="F81" s="369">
        <f t="shared" si="3"/>
        <v>0</v>
      </c>
    </row>
    <row r="82" spans="1:6" ht="15" customHeight="1">
      <c r="A82" s="105" t="s">
        <v>861</v>
      </c>
      <c r="B82" s="399">
        <f t="shared" si="4"/>
        <v>57</v>
      </c>
      <c r="C82" s="392" t="s">
        <v>836</v>
      </c>
      <c r="D82" s="384">
        <v>25</v>
      </c>
      <c r="E82" s="384">
        <v>3</v>
      </c>
      <c r="F82" s="369">
        <f t="shared" si="3"/>
        <v>28</v>
      </c>
    </row>
    <row r="83" spans="1:6" ht="15" customHeight="1">
      <c r="A83" s="105" t="s">
        <v>862</v>
      </c>
      <c r="B83" s="399">
        <f t="shared" si="4"/>
        <v>58</v>
      </c>
      <c r="C83" s="392" t="s">
        <v>837</v>
      </c>
      <c r="D83" s="384">
        <v>0</v>
      </c>
      <c r="E83" s="384">
        <v>0</v>
      </c>
      <c r="F83" s="369">
        <f t="shared" si="3"/>
        <v>0</v>
      </c>
    </row>
    <row r="84" spans="1:6" ht="15" customHeight="1">
      <c r="A84" s="734" t="s">
        <v>838</v>
      </c>
      <c r="B84" s="734"/>
      <c r="C84" s="734"/>
      <c r="D84" s="500"/>
      <c r="E84" s="500"/>
      <c r="F84" s="369"/>
    </row>
    <row r="85" spans="1:6" ht="15" customHeight="1">
      <c r="A85" s="105" t="s">
        <v>863</v>
      </c>
      <c r="B85" s="399">
        <f>+B83+1</f>
        <v>59</v>
      </c>
      <c r="C85" s="392" t="s">
        <v>839</v>
      </c>
      <c r="D85" s="384">
        <v>1</v>
      </c>
      <c r="E85" s="384">
        <v>0</v>
      </c>
      <c r="F85" s="369">
        <f t="shared" si="3"/>
        <v>1</v>
      </c>
    </row>
    <row r="86" spans="1:6" ht="15" customHeight="1">
      <c r="A86" s="105" t="s">
        <v>864</v>
      </c>
      <c r="B86" s="399">
        <f>+B85+1</f>
        <v>60</v>
      </c>
      <c r="C86" s="392" t="s">
        <v>840</v>
      </c>
      <c r="D86" s="384">
        <v>1</v>
      </c>
      <c r="E86" s="384">
        <v>0</v>
      </c>
      <c r="F86" s="369">
        <f t="shared" si="3"/>
        <v>1</v>
      </c>
    </row>
    <row r="87" spans="1:6" ht="15" customHeight="1">
      <c r="A87" s="105" t="s">
        <v>865</v>
      </c>
      <c r="B87" s="399">
        <f>+B86+1</f>
        <v>61</v>
      </c>
      <c r="C87" s="392" t="s">
        <v>866</v>
      </c>
      <c r="D87" s="732">
        <v>0</v>
      </c>
      <c r="E87" s="732">
        <v>0</v>
      </c>
      <c r="F87" s="685">
        <f>+E87+D87</f>
        <v>0</v>
      </c>
    </row>
    <row r="88" spans="1:6" ht="15" customHeight="1">
      <c r="A88" s="105"/>
      <c r="B88" s="399"/>
      <c r="C88" s="105" t="s">
        <v>867</v>
      </c>
      <c r="D88" s="732"/>
      <c r="E88" s="732"/>
      <c r="F88" s="685"/>
    </row>
    <row r="89" spans="1:6" ht="15" customHeight="1">
      <c r="A89" s="105" t="s">
        <v>868</v>
      </c>
      <c r="B89" s="399">
        <f>+B87+1</f>
        <v>62</v>
      </c>
      <c r="C89" s="392" t="s">
        <v>869</v>
      </c>
      <c r="D89" s="732">
        <v>7</v>
      </c>
      <c r="E89" s="732">
        <v>0</v>
      </c>
      <c r="F89" s="685">
        <f>+E89+D89</f>
        <v>7</v>
      </c>
    </row>
    <row r="90" spans="1:6" ht="15" customHeight="1">
      <c r="A90" s="105"/>
      <c r="B90" s="399"/>
      <c r="C90" s="105" t="s">
        <v>28</v>
      </c>
      <c r="D90" s="732"/>
      <c r="E90" s="732"/>
      <c r="F90" s="685"/>
    </row>
    <row r="91" spans="1:6" ht="15" customHeight="1">
      <c r="A91" s="734" t="s">
        <v>841</v>
      </c>
      <c r="B91" s="734"/>
      <c r="C91" s="734"/>
      <c r="D91" s="500"/>
      <c r="E91" s="500"/>
      <c r="F91" s="500"/>
    </row>
    <row r="92" spans="1:6" ht="15" customHeight="1">
      <c r="A92" s="105" t="s">
        <v>870</v>
      </c>
      <c r="B92" s="399">
        <f>+B89+1</f>
        <v>63</v>
      </c>
      <c r="C92" s="392" t="s">
        <v>871</v>
      </c>
      <c r="D92" s="732">
        <v>0</v>
      </c>
      <c r="E92" s="732">
        <v>0</v>
      </c>
      <c r="F92" s="685">
        <f>+E92+D92</f>
        <v>0</v>
      </c>
    </row>
    <row r="93" spans="1:6" ht="15" customHeight="1">
      <c r="A93" s="105"/>
      <c r="B93" s="399"/>
      <c r="C93" s="105" t="s">
        <v>872</v>
      </c>
      <c r="D93" s="732"/>
      <c r="E93" s="732"/>
      <c r="F93" s="685"/>
    </row>
    <row r="94" spans="1:6" ht="15" customHeight="1">
      <c r="A94" s="731" t="s">
        <v>873</v>
      </c>
      <c r="B94" s="399">
        <f>+B92+1</f>
        <v>64</v>
      </c>
      <c r="C94" s="392" t="s">
        <v>874</v>
      </c>
      <c r="D94" s="732">
        <v>0</v>
      </c>
      <c r="E94" s="732">
        <v>0</v>
      </c>
      <c r="F94" s="685">
        <f>+E94+D94</f>
        <v>0</v>
      </c>
    </row>
    <row r="95" spans="1:6" ht="15" customHeight="1">
      <c r="A95" s="731"/>
      <c r="B95" s="399"/>
      <c r="C95" s="105" t="s">
        <v>875</v>
      </c>
      <c r="D95" s="732"/>
      <c r="E95" s="732"/>
      <c r="F95" s="685"/>
    </row>
    <row r="96" spans="1:6" ht="15" customHeight="1">
      <c r="A96" s="731" t="s">
        <v>876</v>
      </c>
      <c r="B96" s="399">
        <f>+B94+1</f>
        <v>65</v>
      </c>
      <c r="C96" s="392" t="s">
        <v>877</v>
      </c>
      <c r="D96" s="732">
        <v>5</v>
      </c>
      <c r="E96" s="732">
        <v>0</v>
      </c>
      <c r="F96" s="685">
        <f>+E96+D96</f>
        <v>5</v>
      </c>
    </row>
    <row r="97" spans="1:6" ht="15" customHeight="1">
      <c r="A97" s="731"/>
      <c r="B97" s="399"/>
      <c r="C97" s="105" t="s">
        <v>878</v>
      </c>
      <c r="D97" s="732"/>
      <c r="E97" s="732"/>
      <c r="F97" s="685"/>
    </row>
    <row r="98" spans="1:6" ht="15" customHeight="1">
      <c r="A98" s="731" t="s">
        <v>879</v>
      </c>
      <c r="B98" s="399">
        <f>+B96+1</f>
        <v>66</v>
      </c>
      <c r="C98" s="392" t="s">
        <v>1151</v>
      </c>
      <c r="D98" s="732">
        <v>2</v>
      </c>
      <c r="E98" s="732">
        <v>0</v>
      </c>
      <c r="F98" s="685">
        <f>+E98+D98</f>
        <v>2</v>
      </c>
    </row>
    <row r="99" spans="1:6" ht="15" customHeight="1">
      <c r="A99" s="731"/>
      <c r="B99" s="399"/>
      <c r="C99" s="105" t="s">
        <v>29</v>
      </c>
      <c r="D99" s="732"/>
      <c r="E99" s="732"/>
      <c r="F99" s="685"/>
    </row>
    <row r="100" spans="1:6" ht="15" customHeight="1">
      <c r="A100" s="731" t="s">
        <v>880</v>
      </c>
      <c r="B100" s="399">
        <f>+B98+1</f>
        <v>67</v>
      </c>
      <c r="C100" s="392" t="s">
        <v>881</v>
      </c>
      <c r="D100" s="732">
        <v>2</v>
      </c>
      <c r="E100" s="732">
        <v>0</v>
      </c>
      <c r="F100" s="685">
        <f>+E100+D100</f>
        <v>2</v>
      </c>
    </row>
    <row r="101" spans="1:6" ht="15" customHeight="1">
      <c r="A101" s="731"/>
      <c r="B101" s="399"/>
      <c r="C101" s="105" t="s">
        <v>882</v>
      </c>
      <c r="D101" s="732"/>
      <c r="E101" s="732"/>
      <c r="F101" s="685"/>
    </row>
    <row r="102" spans="1:6" ht="12.75" customHeight="1">
      <c r="A102" s="731" t="s">
        <v>883</v>
      </c>
      <c r="B102" s="399">
        <f>+B100+1</f>
        <v>68</v>
      </c>
      <c r="C102" s="392" t="s">
        <v>886</v>
      </c>
      <c r="D102" s="732">
        <v>4</v>
      </c>
      <c r="E102" s="732">
        <v>0</v>
      </c>
      <c r="F102" s="685">
        <f>+E102+D102</f>
        <v>4</v>
      </c>
    </row>
    <row r="103" spans="1:6" ht="12.75" customHeight="1">
      <c r="A103" s="731"/>
      <c r="B103" s="399"/>
      <c r="C103" s="105" t="s">
        <v>30</v>
      </c>
      <c r="D103" s="732"/>
      <c r="E103" s="732"/>
      <c r="F103" s="685"/>
    </row>
    <row r="104" spans="1:6" ht="12.75" customHeight="1">
      <c r="A104" s="731" t="s">
        <v>887</v>
      </c>
      <c r="B104" s="399">
        <f>+B102+1</f>
        <v>69</v>
      </c>
      <c r="C104" s="392" t="s">
        <v>888</v>
      </c>
      <c r="D104" s="732">
        <v>9</v>
      </c>
      <c r="E104" s="732">
        <v>0</v>
      </c>
      <c r="F104" s="685">
        <f>+E104+D104</f>
        <v>9</v>
      </c>
    </row>
    <row r="105" spans="1:6" ht="12.75" customHeight="1">
      <c r="A105" s="731"/>
      <c r="B105" s="399"/>
      <c r="C105" s="105" t="s">
        <v>31</v>
      </c>
      <c r="D105" s="732"/>
      <c r="E105" s="732"/>
      <c r="F105" s="685"/>
    </row>
    <row r="106" spans="1:6" ht="12.75" customHeight="1">
      <c r="A106" s="731" t="s">
        <v>889</v>
      </c>
      <c r="B106" s="399">
        <f>+B104+1</f>
        <v>70</v>
      </c>
      <c r="C106" s="392" t="s">
        <v>890</v>
      </c>
      <c r="D106" s="732">
        <v>8</v>
      </c>
      <c r="E106" s="732">
        <v>0</v>
      </c>
      <c r="F106" s="685">
        <f>+E106+D106</f>
        <v>8</v>
      </c>
    </row>
    <row r="107" spans="1:6" ht="12.75" customHeight="1">
      <c r="A107" s="731"/>
      <c r="B107" s="399"/>
      <c r="C107" s="105" t="s">
        <v>891</v>
      </c>
      <c r="D107" s="732"/>
      <c r="E107" s="732"/>
      <c r="F107" s="685"/>
    </row>
    <row r="108" spans="1:6" ht="12.75" customHeight="1">
      <c r="A108" s="731" t="s">
        <v>892</v>
      </c>
      <c r="B108" s="399">
        <f>+B106+1</f>
        <v>71</v>
      </c>
      <c r="C108" s="392" t="s">
        <v>893</v>
      </c>
      <c r="D108" s="732">
        <v>41</v>
      </c>
      <c r="E108" s="732">
        <v>1</v>
      </c>
      <c r="F108" s="685">
        <f>+E108+D108</f>
        <v>42</v>
      </c>
    </row>
    <row r="109" spans="1:6" ht="12.75" customHeight="1">
      <c r="A109" s="731"/>
      <c r="B109" s="399"/>
      <c r="C109" s="105" t="s">
        <v>32</v>
      </c>
      <c r="D109" s="732"/>
      <c r="E109" s="732"/>
      <c r="F109" s="685"/>
    </row>
    <row r="110" spans="1:6" ht="12.75" customHeight="1">
      <c r="A110" s="731" t="s">
        <v>894</v>
      </c>
      <c r="B110" s="399">
        <f>+B108+1</f>
        <v>72</v>
      </c>
      <c r="C110" s="392" t="s">
        <v>895</v>
      </c>
      <c r="D110" s="732">
        <v>8</v>
      </c>
      <c r="E110" s="732">
        <v>0</v>
      </c>
      <c r="F110" s="685">
        <f>+E110+D110</f>
        <v>8</v>
      </c>
    </row>
    <row r="111" spans="1:6" ht="12.75" customHeight="1">
      <c r="A111" s="731"/>
      <c r="B111" s="399"/>
      <c r="C111" s="105" t="s">
        <v>33</v>
      </c>
      <c r="D111" s="732"/>
      <c r="E111" s="732"/>
      <c r="F111" s="685"/>
    </row>
    <row r="112" spans="1:6" ht="12.75" customHeight="1">
      <c r="A112" s="731" t="s">
        <v>896</v>
      </c>
      <c r="B112" s="399">
        <f>+B110+1</f>
        <v>73</v>
      </c>
      <c r="C112" s="392" t="s">
        <v>897</v>
      </c>
      <c r="D112" s="732">
        <v>5</v>
      </c>
      <c r="E112" s="732">
        <v>1</v>
      </c>
      <c r="F112" s="685">
        <f>+E112+D112</f>
        <v>6</v>
      </c>
    </row>
    <row r="113" spans="1:6" ht="12.75" customHeight="1">
      <c r="A113" s="731"/>
      <c r="B113" s="399"/>
      <c r="C113" s="105" t="s">
        <v>898</v>
      </c>
      <c r="D113" s="732"/>
      <c r="E113" s="732"/>
      <c r="F113" s="685"/>
    </row>
    <row r="114" spans="1:6" ht="12.75" customHeight="1">
      <c r="A114" s="731" t="s">
        <v>899</v>
      </c>
      <c r="B114" s="399">
        <f>+B112+1</f>
        <v>74</v>
      </c>
      <c r="C114" s="392" t="s">
        <v>900</v>
      </c>
      <c r="D114" s="732">
        <v>0</v>
      </c>
      <c r="E114" s="732">
        <v>0</v>
      </c>
      <c r="F114" s="685">
        <f>+E114+D114</f>
        <v>0</v>
      </c>
    </row>
    <row r="115" spans="1:6" ht="12.75" customHeight="1">
      <c r="A115" s="731"/>
      <c r="B115" s="399"/>
      <c r="C115" s="105" t="s">
        <v>901</v>
      </c>
      <c r="D115" s="732"/>
      <c r="E115" s="732"/>
      <c r="F115" s="685"/>
    </row>
    <row r="116" spans="1:6" ht="18" customHeight="1">
      <c r="A116" s="656" t="s">
        <v>45</v>
      </c>
      <c r="B116" s="656"/>
      <c r="C116" s="656"/>
      <c r="D116" s="681">
        <f>SUM(D8:D57)+SUM(D63:D115)</f>
        <v>687</v>
      </c>
      <c r="E116" s="681">
        <f>SUM(E8:E57)+SUM(E63:E115)</f>
        <v>10</v>
      </c>
      <c r="F116" s="681">
        <f>SUM(F8:F57)+SUM(F63:F115)</f>
        <v>697</v>
      </c>
    </row>
    <row r="117" spans="1:6" ht="12">
      <c r="A117" s="400" t="s">
        <v>981</v>
      </c>
      <c r="B117" s="400"/>
      <c r="C117" s="374"/>
      <c r="D117" s="735"/>
      <c r="E117" s="735"/>
      <c r="F117" s="735"/>
    </row>
    <row r="121" spans="4:6" ht="12">
      <c r="D121" s="401"/>
      <c r="E121" s="401"/>
      <c r="F121" s="401"/>
    </row>
    <row r="122" spans="4:6" ht="12">
      <c r="D122" s="401"/>
      <c r="E122" s="401"/>
      <c r="F122" s="401"/>
    </row>
    <row r="123" ht="12">
      <c r="F123" s="401"/>
    </row>
  </sheetData>
  <sheetProtection/>
  <mergeCells count="115">
    <mergeCell ref="D50:D51"/>
    <mergeCell ref="F47:F48"/>
    <mergeCell ref="D47:D48"/>
    <mergeCell ref="E50:E51"/>
    <mergeCell ref="F50:F51"/>
    <mergeCell ref="E47:E48"/>
    <mergeCell ref="A70:A71"/>
    <mergeCell ref="A72:A73"/>
    <mergeCell ref="A67:A68"/>
    <mergeCell ref="A60:B62"/>
    <mergeCell ref="C60:C62"/>
    <mergeCell ref="D60:F60"/>
    <mergeCell ref="E63:E64"/>
    <mergeCell ref="F63:F64"/>
    <mergeCell ref="D63:D64"/>
    <mergeCell ref="A69:C69"/>
    <mergeCell ref="A1:F1"/>
    <mergeCell ref="E3:F3"/>
    <mergeCell ref="A4:B6"/>
    <mergeCell ref="C4:C6"/>
    <mergeCell ref="A2:F2"/>
    <mergeCell ref="A74:C74"/>
    <mergeCell ref="A63:A64"/>
    <mergeCell ref="A13:A14"/>
    <mergeCell ref="B13:B14"/>
    <mergeCell ref="A65:A66"/>
    <mergeCell ref="A7:C7"/>
    <mergeCell ref="E38:E39"/>
    <mergeCell ref="F38:F39"/>
    <mergeCell ref="E55:E56"/>
    <mergeCell ref="E67:E68"/>
    <mergeCell ref="F65:F66"/>
    <mergeCell ref="E59:F59"/>
    <mergeCell ref="D57:D58"/>
    <mergeCell ref="E57:E58"/>
    <mergeCell ref="F57:F58"/>
    <mergeCell ref="D4:F4"/>
    <mergeCell ref="F67:F68"/>
    <mergeCell ref="D65:D66"/>
    <mergeCell ref="E65:E66"/>
    <mergeCell ref="D67:D68"/>
    <mergeCell ref="F13:F14"/>
    <mergeCell ref="E13:E14"/>
    <mergeCell ref="D55:D56"/>
    <mergeCell ref="F55:F56"/>
    <mergeCell ref="D38:D39"/>
    <mergeCell ref="F94:F95"/>
    <mergeCell ref="D53:D54"/>
    <mergeCell ref="E53:E54"/>
    <mergeCell ref="F53:F54"/>
    <mergeCell ref="E89:E90"/>
    <mergeCell ref="F70:F71"/>
    <mergeCell ref="D70:D71"/>
    <mergeCell ref="E70:E71"/>
    <mergeCell ref="D72:D73"/>
    <mergeCell ref="D87:D88"/>
    <mergeCell ref="F92:F93"/>
    <mergeCell ref="F72:F73"/>
    <mergeCell ref="F89:F90"/>
    <mergeCell ref="E72:E73"/>
    <mergeCell ref="E87:E88"/>
    <mergeCell ref="F87:F88"/>
    <mergeCell ref="D92:D93"/>
    <mergeCell ref="E92:E93"/>
    <mergeCell ref="A94:A95"/>
    <mergeCell ref="D94:D95"/>
    <mergeCell ref="E94:E95"/>
    <mergeCell ref="E100:E101"/>
    <mergeCell ref="A98:A99"/>
    <mergeCell ref="D98:D99"/>
    <mergeCell ref="E98:E99"/>
    <mergeCell ref="F98:F99"/>
    <mergeCell ref="F96:F97"/>
    <mergeCell ref="A96:A97"/>
    <mergeCell ref="D96:D97"/>
    <mergeCell ref="E96:E97"/>
    <mergeCell ref="A104:A105"/>
    <mergeCell ref="D104:D105"/>
    <mergeCell ref="E104:E105"/>
    <mergeCell ref="F100:F101"/>
    <mergeCell ref="A102:A103"/>
    <mergeCell ref="D102:D103"/>
    <mergeCell ref="E102:E103"/>
    <mergeCell ref="F102:F103"/>
    <mergeCell ref="A100:A101"/>
    <mergeCell ref="D100:D101"/>
    <mergeCell ref="F104:F105"/>
    <mergeCell ref="F110:F111"/>
    <mergeCell ref="F108:F109"/>
    <mergeCell ref="E108:E109"/>
    <mergeCell ref="F116:F117"/>
    <mergeCell ref="F114:F115"/>
    <mergeCell ref="D114:D115"/>
    <mergeCell ref="E114:E115"/>
    <mergeCell ref="E116:E117"/>
    <mergeCell ref="A116:C116"/>
    <mergeCell ref="D108:D109"/>
    <mergeCell ref="A84:C84"/>
    <mergeCell ref="A91:C91"/>
    <mergeCell ref="D89:D90"/>
    <mergeCell ref="D116:D117"/>
    <mergeCell ref="D110:D111"/>
    <mergeCell ref="A108:A109"/>
    <mergeCell ref="A110:A111"/>
    <mergeCell ref="A112:A113"/>
    <mergeCell ref="A114:A115"/>
    <mergeCell ref="E112:E113"/>
    <mergeCell ref="D13:D14"/>
    <mergeCell ref="F112:F113"/>
    <mergeCell ref="E110:E111"/>
    <mergeCell ref="D112:D113"/>
    <mergeCell ref="A106:A107"/>
    <mergeCell ref="D106:D107"/>
    <mergeCell ref="E106:E107"/>
    <mergeCell ref="F106:F107"/>
  </mergeCells>
  <printOptions horizontalCentered="1" verticalCentered="1"/>
  <pageMargins left="0.3937007874015748" right="0.3937007874015748" top="0.3937007874015748" bottom="0.3937007874015748" header="0" footer="0"/>
  <pageSetup horizontalDpi="600" verticalDpi="600" orientation="portrait" paperSize="9" scale="90" r:id="rId1"/>
  <rowBreaks count="1" manualBreakCount="1">
    <brk id="58" max="255" man="1"/>
  </rowBreaks>
  <ignoredErrors>
    <ignoredError sqref="B63:B67 B35:B57 B8:B34" numberStoredAsText="1"/>
  </ignoredErrors>
</worksheet>
</file>

<file path=xl/worksheets/sheet14.xml><?xml version="1.0" encoding="utf-8"?>
<worksheet xmlns="http://schemas.openxmlformats.org/spreadsheetml/2006/main" xmlns:r="http://schemas.openxmlformats.org/officeDocument/2006/relationships">
  <dimension ref="A1:K33"/>
  <sheetViews>
    <sheetView showGridLines="0" zoomScalePageLayoutView="0" workbookViewId="0" topLeftCell="A1">
      <selection activeCell="A1" sqref="A1:K1"/>
    </sheetView>
  </sheetViews>
  <sheetFormatPr defaultColWidth="9.140625" defaultRowHeight="12.75"/>
  <cols>
    <col min="1" max="1" width="18.00390625" style="30" customWidth="1"/>
    <col min="2" max="2" width="11.140625" style="30" customWidth="1"/>
    <col min="3" max="4" width="6.8515625" style="30" customWidth="1"/>
    <col min="5" max="5" width="7.57421875" style="30" customWidth="1"/>
    <col min="6" max="6" width="8.57421875" style="30" customWidth="1"/>
    <col min="7" max="7" width="11.421875" style="30" customWidth="1"/>
    <col min="8" max="8" width="8.28125" style="30" bestFit="1" customWidth="1"/>
    <col min="9" max="9" width="7.28125" style="30" bestFit="1" customWidth="1"/>
    <col min="10" max="10" width="8.00390625" style="30" bestFit="1" customWidth="1"/>
    <col min="11" max="11" width="9.00390625" style="30" customWidth="1"/>
    <col min="12" max="16384" width="9.140625" style="30" customWidth="1"/>
  </cols>
  <sheetData>
    <row r="1" spans="1:11" s="60" customFormat="1" ht="33" customHeight="1">
      <c r="A1" s="752" t="s">
        <v>1082</v>
      </c>
      <c r="B1" s="752"/>
      <c r="C1" s="752"/>
      <c r="D1" s="752"/>
      <c r="E1" s="752"/>
      <c r="F1" s="752"/>
      <c r="G1" s="752"/>
      <c r="H1" s="752"/>
      <c r="I1" s="752"/>
      <c r="J1" s="752"/>
      <c r="K1" s="752"/>
    </row>
    <row r="2" spans="1:11" ht="33.75" customHeight="1">
      <c r="A2" s="753" t="s">
        <v>1083</v>
      </c>
      <c r="B2" s="753"/>
      <c r="C2" s="753"/>
      <c r="D2" s="753"/>
      <c r="E2" s="753"/>
      <c r="F2" s="753"/>
      <c r="G2" s="753"/>
      <c r="H2" s="753"/>
      <c r="I2" s="753"/>
      <c r="J2" s="753"/>
      <c r="K2" s="753"/>
    </row>
    <row r="3" spans="1:11" ht="17.25" customHeight="1">
      <c r="A3" s="754" t="s">
        <v>1154</v>
      </c>
      <c r="B3" s="748">
        <v>2010</v>
      </c>
      <c r="C3" s="749"/>
      <c r="D3" s="749"/>
      <c r="E3" s="749"/>
      <c r="F3" s="750"/>
      <c r="G3" s="748">
        <f>+B3+1</f>
        <v>2011</v>
      </c>
      <c r="H3" s="749"/>
      <c r="I3" s="749"/>
      <c r="J3" s="749"/>
      <c r="K3" s="760"/>
    </row>
    <row r="4" spans="1:11" ht="85.5" customHeight="1">
      <c r="A4" s="755"/>
      <c r="B4" s="82" t="s">
        <v>1152</v>
      </c>
      <c r="C4" s="99" t="s">
        <v>780</v>
      </c>
      <c r="D4" s="100" t="s">
        <v>781</v>
      </c>
      <c r="E4" s="99" t="s">
        <v>1153</v>
      </c>
      <c r="F4" s="99" t="s">
        <v>782</v>
      </c>
      <c r="G4" s="82" t="s">
        <v>1152</v>
      </c>
      <c r="H4" s="99" t="s">
        <v>780</v>
      </c>
      <c r="I4" s="100" t="s">
        <v>781</v>
      </c>
      <c r="J4" s="99" t="s">
        <v>1153</v>
      </c>
      <c r="K4" s="101" t="s">
        <v>1155</v>
      </c>
    </row>
    <row r="5" spans="1:11" ht="23.25" customHeight="1">
      <c r="A5" s="89" t="s">
        <v>991</v>
      </c>
      <c r="B5" s="90">
        <v>1348737</v>
      </c>
      <c r="C5" s="91">
        <v>12263</v>
      </c>
      <c r="D5" s="91">
        <v>605</v>
      </c>
      <c r="E5" s="92">
        <f aca="true" t="shared" si="0" ref="E5:E15">+D5+C5</f>
        <v>12868</v>
      </c>
      <c r="F5" s="93">
        <f>+(E5/B5)*100</f>
        <v>0.9540777779507792</v>
      </c>
      <c r="G5" s="90">
        <v>1446443</v>
      </c>
      <c r="H5" s="91">
        <v>10174</v>
      </c>
      <c r="I5" s="91">
        <v>543</v>
      </c>
      <c r="J5" s="92">
        <f aca="true" t="shared" si="1" ref="J5:J15">+I5+H5</f>
        <v>10717</v>
      </c>
      <c r="K5" s="93">
        <f>+(J5/G5)*100</f>
        <v>0.7409210041460327</v>
      </c>
    </row>
    <row r="6" spans="1:11" ht="23.25" customHeight="1">
      <c r="A6" s="89" t="s">
        <v>992</v>
      </c>
      <c r="B6" s="94">
        <v>1643420</v>
      </c>
      <c r="C6" s="91">
        <v>5941</v>
      </c>
      <c r="D6" s="91">
        <v>281</v>
      </c>
      <c r="E6" s="92">
        <f t="shared" si="0"/>
        <v>6222</v>
      </c>
      <c r="F6" s="93">
        <f aca="true" t="shared" si="2" ref="F6:F16">+(E6/B6)*100</f>
        <v>0.37860072288276886</v>
      </c>
      <c r="G6" s="94">
        <v>1824657</v>
      </c>
      <c r="H6" s="91">
        <v>5776</v>
      </c>
      <c r="I6" s="91">
        <v>287</v>
      </c>
      <c r="J6" s="92">
        <f t="shared" si="1"/>
        <v>6063</v>
      </c>
      <c r="K6" s="93">
        <f>+(J6/G6)*100</f>
        <v>0.3322816288211976</v>
      </c>
    </row>
    <row r="7" spans="1:11" ht="23.25" customHeight="1">
      <c r="A7" s="89" t="s">
        <v>993</v>
      </c>
      <c r="B7" s="94">
        <v>1473533</v>
      </c>
      <c r="C7" s="91">
        <v>7379</v>
      </c>
      <c r="D7" s="91">
        <v>459</v>
      </c>
      <c r="E7" s="92">
        <f t="shared" si="0"/>
        <v>7838</v>
      </c>
      <c r="F7" s="93">
        <f t="shared" si="2"/>
        <v>0.5319188643891924</v>
      </c>
      <c r="G7" s="94">
        <v>1658196</v>
      </c>
      <c r="H7" s="91">
        <v>8700</v>
      </c>
      <c r="I7" s="91">
        <v>467</v>
      </c>
      <c r="J7" s="92">
        <f t="shared" si="1"/>
        <v>9167</v>
      </c>
      <c r="K7" s="93">
        <f>+(J7/G7)*100</f>
        <v>0.552829701675797</v>
      </c>
    </row>
    <row r="8" spans="1:11" ht="23.25" customHeight="1">
      <c r="A8" s="89" t="s">
        <v>588</v>
      </c>
      <c r="B8" s="94">
        <v>1727748</v>
      </c>
      <c r="C8" s="91">
        <v>8118</v>
      </c>
      <c r="D8" s="91">
        <v>384</v>
      </c>
      <c r="E8" s="92">
        <f t="shared" si="0"/>
        <v>8502</v>
      </c>
      <c r="F8" s="93">
        <f t="shared" si="2"/>
        <v>0.4920856513797151</v>
      </c>
      <c r="G8" s="94">
        <v>1928303</v>
      </c>
      <c r="H8" s="91">
        <v>9156</v>
      </c>
      <c r="I8" s="91">
        <v>480</v>
      </c>
      <c r="J8" s="92">
        <f t="shared" si="1"/>
        <v>9636</v>
      </c>
      <c r="K8" s="93">
        <f>+(J8/G8)*100</f>
        <v>0.49971399722968846</v>
      </c>
    </row>
    <row r="9" spans="1:11" ht="23.25" customHeight="1">
      <c r="A9" s="89" t="s">
        <v>589</v>
      </c>
      <c r="B9" s="94">
        <v>962896</v>
      </c>
      <c r="C9" s="91">
        <v>5547</v>
      </c>
      <c r="D9" s="91">
        <v>345</v>
      </c>
      <c r="E9" s="92">
        <f t="shared" si="0"/>
        <v>5892</v>
      </c>
      <c r="F9" s="93">
        <f t="shared" si="2"/>
        <v>0.6119040893305197</v>
      </c>
      <c r="G9" s="94">
        <v>1063928</v>
      </c>
      <c r="H9" s="91">
        <v>5957</v>
      </c>
      <c r="I9" s="91">
        <v>372</v>
      </c>
      <c r="J9" s="92">
        <f t="shared" si="1"/>
        <v>6329</v>
      </c>
      <c r="K9" s="93">
        <f aca="true" t="shared" si="3" ref="K9:K16">+(J9/G9)*100</f>
        <v>0.5948710815017557</v>
      </c>
    </row>
    <row r="10" spans="1:11" ht="23.25" customHeight="1">
      <c r="A10" s="89" t="s">
        <v>590</v>
      </c>
      <c r="B10" s="90">
        <v>970561</v>
      </c>
      <c r="C10" s="91">
        <v>6125</v>
      </c>
      <c r="D10" s="91">
        <v>476</v>
      </c>
      <c r="E10" s="92">
        <f t="shared" si="0"/>
        <v>6601</v>
      </c>
      <c r="F10" s="93">
        <f t="shared" si="2"/>
        <v>0.6801221149417708</v>
      </c>
      <c r="G10" s="90">
        <v>1042986</v>
      </c>
      <c r="H10" s="91">
        <v>7657</v>
      </c>
      <c r="I10" s="91">
        <v>566</v>
      </c>
      <c r="J10" s="92">
        <f t="shared" si="1"/>
        <v>8223</v>
      </c>
      <c r="K10" s="93">
        <f t="shared" si="3"/>
        <v>0.7884094321496166</v>
      </c>
    </row>
    <row r="11" spans="1:11" ht="23.25" customHeight="1">
      <c r="A11" s="89" t="s">
        <v>591</v>
      </c>
      <c r="B11" s="90">
        <v>275524</v>
      </c>
      <c r="C11" s="91">
        <v>1727</v>
      </c>
      <c r="D11" s="91">
        <v>139</v>
      </c>
      <c r="E11" s="92">
        <f t="shared" si="0"/>
        <v>1866</v>
      </c>
      <c r="F11" s="93">
        <f t="shared" si="2"/>
        <v>0.677254975973055</v>
      </c>
      <c r="G11" s="90">
        <v>302497</v>
      </c>
      <c r="H11" s="91">
        <v>2261</v>
      </c>
      <c r="I11" s="91">
        <v>190</v>
      </c>
      <c r="J11" s="92">
        <f t="shared" si="1"/>
        <v>2451</v>
      </c>
      <c r="K11" s="93">
        <f t="shared" si="3"/>
        <v>0.8102559694806891</v>
      </c>
    </row>
    <row r="12" spans="1:11" ht="23.25" customHeight="1">
      <c r="A12" s="89" t="s">
        <v>592</v>
      </c>
      <c r="B12" s="90">
        <v>741192</v>
      </c>
      <c r="C12" s="91">
        <v>4354</v>
      </c>
      <c r="D12" s="91">
        <v>424</v>
      </c>
      <c r="E12" s="92">
        <f t="shared" si="0"/>
        <v>4778</v>
      </c>
      <c r="F12" s="93">
        <f t="shared" si="2"/>
        <v>0.6446372869647811</v>
      </c>
      <c r="G12" s="90">
        <v>788849</v>
      </c>
      <c r="H12" s="91">
        <v>5100</v>
      </c>
      <c r="I12" s="91">
        <v>508</v>
      </c>
      <c r="J12" s="92">
        <f t="shared" si="1"/>
        <v>5608</v>
      </c>
      <c r="K12" s="93">
        <f t="shared" si="3"/>
        <v>0.7109091854081073</v>
      </c>
    </row>
    <row r="13" spans="1:11" ht="23.25" customHeight="1">
      <c r="A13" s="89" t="s">
        <v>1029</v>
      </c>
      <c r="B13" s="90">
        <v>460959</v>
      </c>
      <c r="C13" s="91">
        <v>2621</v>
      </c>
      <c r="D13" s="91">
        <v>396</v>
      </c>
      <c r="E13" s="92">
        <f t="shared" si="0"/>
        <v>3017</v>
      </c>
      <c r="F13" s="93">
        <f t="shared" si="2"/>
        <v>0.65450506444174</v>
      </c>
      <c r="G13" s="90">
        <v>513824</v>
      </c>
      <c r="H13" s="91">
        <v>3841</v>
      </c>
      <c r="I13" s="91">
        <v>433</v>
      </c>
      <c r="J13" s="92">
        <f t="shared" si="1"/>
        <v>4274</v>
      </c>
      <c r="K13" s="93">
        <f t="shared" si="3"/>
        <v>0.8318023292022171</v>
      </c>
    </row>
    <row r="14" spans="1:11" ht="23.25" customHeight="1">
      <c r="A14" s="89" t="s">
        <v>1030</v>
      </c>
      <c r="B14" s="90">
        <v>426240</v>
      </c>
      <c r="C14" s="91">
        <v>4935</v>
      </c>
      <c r="D14" s="91">
        <v>383</v>
      </c>
      <c r="E14" s="92">
        <f t="shared" si="0"/>
        <v>5318</v>
      </c>
      <c r="F14" s="93">
        <f t="shared" si="2"/>
        <v>1.2476539039039038</v>
      </c>
      <c r="G14" s="90">
        <v>461256</v>
      </c>
      <c r="H14" s="91">
        <v>6436</v>
      </c>
      <c r="I14" s="91">
        <v>322</v>
      </c>
      <c r="J14" s="92">
        <f t="shared" si="1"/>
        <v>6758</v>
      </c>
      <c r="K14" s="93">
        <f t="shared" si="3"/>
        <v>1.4651299928889814</v>
      </c>
    </row>
    <row r="15" spans="1:11" ht="23.25" customHeight="1">
      <c r="A15" s="496" t="s">
        <v>785</v>
      </c>
      <c r="B15" s="90">
        <v>0</v>
      </c>
      <c r="C15" s="91">
        <v>1</v>
      </c>
      <c r="D15" s="91">
        <v>0</v>
      </c>
      <c r="E15" s="92">
        <f t="shared" si="0"/>
        <v>1</v>
      </c>
      <c r="F15" s="93">
        <v>0</v>
      </c>
      <c r="G15" s="90">
        <v>0</v>
      </c>
      <c r="H15" s="91">
        <v>1</v>
      </c>
      <c r="I15" s="91">
        <v>0</v>
      </c>
      <c r="J15" s="92">
        <f t="shared" si="1"/>
        <v>1</v>
      </c>
      <c r="K15" s="93">
        <v>0</v>
      </c>
    </row>
    <row r="16" spans="1:11" ht="23.25" customHeight="1">
      <c r="A16" s="84" t="s">
        <v>783</v>
      </c>
      <c r="B16" s="85">
        <f>SUM(B5:B15)</f>
        <v>10030810</v>
      </c>
      <c r="C16" s="95">
        <f>SUM(C5:C15)</f>
        <v>59011</v>
      </c>
      <c r="D16" s="95">
        <f>SUM(D5:D15)</f>
        <v>3892</v>
      </c>
      <c r="E16" s="95">
        <f>SUM(E5:E15)</f>
        <v>62903</v>
      </c>
      <c r="F16" s="96">
        <f t="shared" si="2"/>
        <v>0.6270979113351763</v>
      </c>
      <c r="G16" s="85">
        <f>SUM(G5:G15)</f>
        <v>11030939</v>
      </c>
      <c r="H16" s="85">
        <f>SUM(H5:H15)</f>
        <v>65059</v>
      </c>
      <c r="I16" s="85">
        <f>SUM(I5:I15)</f>
        <v>4168</v>
      </c>
      <c r="J16" s="85">
        <f>SUM(J5:J15)</f>
        <v>69227</v>
      </c>
      <c r="K16" s="96">
        <f t="shared" si="3"/>
        <v>0.6275712339629473</v>
      </c>
    </row>
    <row r="17" spans="1:11" ht="12.75">
      <c r="A17" s="102"/>
      <c r="B17" s="102"/>
      <c r="C17" s="92"/>
      <c r="E17" s="103"/>
      <c r="F17" s="103"/>
      <c r="G17" s="103"/>
      <c r="H17" s="103"/>
      <c r="I17" s="39"/>
      <c r="J17" s="39"/>
      <c r="K17" s="39"/>
    </row>
    <row r="18" spans="1:11" ht="12.75">
      <c r="A18" s="102"/>
      <c r="B18" s="102"/>
      <c r="C18" s="92"/>
      <c r="E18" s="103"/>
      <c r="F18" s="103"/>
      <c r="G18" s="103"/>
      <c r="H18" s="103"/>
      <c r="I18" s="39"/>
      <c r="J18" s="39"/>
      <c r="K18" s="39"/>
    </row>
    <row r="19" spans="1:11" ht="29.25" customHeight="1">
      <c r="A19" s="757" t="s">
        <v>1084</v>
      </c>
      <c r="B19" s="757"/>
      <c r="C19" s="757"/>
      <c r="D19" s="757"/>
      <c r="E19" s="757"/>
      <c r="F19" s="757"/>
      <c r="G19" s="757"/>
      <c r="H19" s="757"/>
      <c r="I19" s="757"/>
      <c r="J19" s="757"/>
      <c r="K19" s="757"/>
    </row>
    <row r="20" spans="1:11" s="32" customFormat="1" ht="29.25" customHeight="1">
      <c r="A20" s="762" t="s">
        <v>1085</v>
      </c>
      <c r="B20" s="762"/>
      <c r="C20" s="762"/>
      <c r="D20" s="762"/>
      <c r="E20" s="762"/>
      <c r="F20" s="762"/>
      <c r="G20" s="762"/>
      <c r="H20" s="762"/>
      <c r="I20" s="762"/>
      <c r="J20" s="762"/>
      <c r="K20" s="762"/>
    </row>
    <row r="21" spans="1:11" s="32" customFormat="1" ht="24.75" customHeight="1">
      <c r="A21" s="765" t="s">
        <v>1156</v>
      </c>
      <c r="B21" s="765"/>
      <c r="C21" s="765"/>
      <c r="D21" s="765"/>
      <c r="E21" s="754"/>
      <c r="F21" s="763">
        <v>2011</v>
      </c>
      <c r="G21" s="764"/>
      <c r="H21" s="764"/>
      <c r="I21" s="764"/>
      <c r="J21" s="764"/>
      <c r="K21" s="764"/>
    </row>
    <row r="22" spans="1:11" ht="30" customHeight="1">
      <c r="A22" s="766"/>
      <c r="B22" s="766"/>
      <c r="C22" s="766"/>
      <c r="D22" s="766"/>
      <c r="E22" s="767"/>
      <c r="F22" s="751" t="s">
        <v>1157</v>
      </c>
      <c r="G22" s="751"/>
      <c r="H22" s="751"/>
      <c r="I22" s="758" t="s">
        <v>1158</v>
      </c>
      <c r="J22" s="759"/>
      <c r="K22" s="759"/>
    </row>
    <row r="23" spans="1:11" ht="32.25" customHeight="1">
      <c r="A23" s="768"/>
      <c r="B23" s="768"/>
      <c r="C23" s="768"/>
      <c r="D23" s="768"/>
      <c r="E23" s="769"/>
      <c r="F23" s="134" t="s">
        <v>1087</v>
      </c>
      <c r="G23" s="134" t="s">
        <v>1086</v>
      </c>
      <c r="H23" s="134" t="s">
        <v>769</v>
      </c>
      <c r="I23" s="134" t="s">
        <v>1087</v>
      </c>
      <c r="J23" s="134" t="s">
        <v>1086</v>
      </c>
      <c r="K23" s="349" t="s">
        <v>769</v>
      </c>
    </row>
    <row r="24" spans="1:11" ht="30.75" customHeight="1">
      <c r="A24" s="756" t="s">
        <v>1159</v>
      </c>
      <c r="B24" s="756"/>
      <c r="C24" s="756"/>
      <c r="D24" s="756"/>
      <c r="E24" s="756"/>
      <c r="F24" s="120">
        <v>1465</v>
      </c>
      <c r="G24" s="120">
        <v>64</v>
      </c>
      <c r="H24" s="501">
        <f>F24+G24</f>
        <v>1529</v>
      </c>
      <c r="I24" s="120">
        <v>8</v>
      </c>
      <c r="J24" s="120">
        <v>0</v>
      </c>
      <c r="K24" s="501">
        <f>I24+J24</f>
        <v>8</v>
      </c>
    </row>
    <row r="25" spans="1:11" ht="30.75" customHeight="1">
      <c r="A25" s="756" t="s">
        <v>786</v>
      </c>
      <c r="B25" s="756"/>
      <c r="C25" s="756"/>
      <c r="D25" s="756"/>
      <c r="E25" s="756"/>
      <c r="F25" s="120">
        <v>1247</v>
      </c>
      <c r="G25" s="120">
        <v>97</v>
      </c>
      <c r="H25" s="501">
        <f aca="true" t="shared" si="4" ref="H25:H32">F25+G25</f>
        <v>1344</v>
      </c>
      <c r="I25" s="120">
        <v>0</v>
      </c>
      <c r="J25" s="120">
        <v>0</v>
      </c>
      <c r="K25" s="501">
        <f aca="true" t="shared" si="5" ref="K25:K32">I25+J25</f>
        <v>0</v>
      </c>
    </row>
    <row r="26" spans="1:11" ht="30.75" customHeight="1">
      <c r="A26" s="756" t="s">
        <v>787</v>
      </c>
      <c r="B26" s="756"/>
      <c r="C26" s="756"/>
      <c r="D26" s="756"/>
      <c r="E26" s="756"/>
      <c r="F26" s="120">
        <v>3690</v>
      </c>
      <c r="G26" s="120">
        <v>227</v>
      </c>
      <c r="H26" s="501">
        <f t="shared" si="4"/>
        <v>3917</v>
      </c>
      <c r="I26" s="120">
        <v>4</v>
      </c>
      <c r="J26" s="120">
        <v>0</v>
      </c>
      <c r="K26" s="501">
        <f t="shared" si="5"/>
        <v>4</v>
      </c>
    </row>
    <row r="27" spans="1:11" ht="30.75" customHeight="1">
      <c r="A27" s="756" t="s">
        <v>1055</v>
      </c>
      <c r="B27" s="756"/>
      <c r="C27" s="756"/>
      <c r="D27" s="756"/>
      <c r="E27" s="756"/>
      <c r="F27" s="120">
        <v>7276</v>
      </c>
      <c r="G27" s="120">
        <v>530</v>
      </c>
      <c r="H27" s="501">
        <f t="shared" si="4"/>
        <v>7806</v>
      </c>
      <c r="I27" s="120">
        <v>33</v>
      </c>
      <c r="J27" s="120">
        <v>1</v>
      </c>
      <c r="K27" s="501">
        <f t="shared" si="5"/>
        <v>34</v>
      </c>
    </row>
    <row r="28" spans="1:11" ht="30.75" customHeight="1">
      <c r="A28" s="756" t="s">
        <v>1160</v>
      </c>
      <c r="B28" s="756"/>
      <c r="C28" s="756"/>
      <c r="D28" s="756"/>
      <c r="E28" s="756"/>
      <c r="F28" s="120">
        <v>15632</v>
      </c>
      <c r="G28" s="120">
        <v>1177</v>
      </c>
      <c r="H28" s="501">
        <f t="shared" si="4"/>
        <v>16809</v>
      </c>
      <c r="I28" s="120">
        <v>110</v>
      </c>
      <c r="J28" s="120">
        <v>1</v>
      </c>
      <c r="K28" s="501">
        <f t="shared" si="5"/>
        <v>111</v>
      </c>
    </row>
    <row r="29" spans="1:11" ht="30.75" customHeight="1">
      <c r="A29" s="756" t="s">
        <v>1161</v>
      </c>
      <c r="B29" s="756"/>
      <c r="C29" s="756"/>
      <c r="D29" s="756"/>
      <c r="E29" s="756"/>
      <c r="F29" s="120">
        <v>8962</v>
      </c>
      <c r="G29" s="120">
        <v>632</v>
      </c>
      <c r="H29" s="501">
        <f t="shared" si="4"/>
        <v>9594</v>
      </c>
      <c r="I29" s="120">
        <v>53</v>
      </c>
      <c r="J29" s="120">
        <v>4</v>
      </c>
      <c r="K29" s="501">
        <f t="shared" si="5"/>
        <v>57</v>
      </c>
    </row>
    <row r="30" spans="1:11" ht="30.75" customHeight="1">
      <c r="A30" s="756" t="s">
        <v>1162</v>
      </c>
      <c r="B30" s="756"/>
      <c r="C30" s="756"/>
      <c r="D30" s="756"/>
      <c r="E30" s="756"/>
      <c r="F30" s="120">
        <v>12979</v>
      </c>
      <c r="G30" s="120">
        <v>829</v>
      </c>
      <c r="H30" s="501">
        <f t="shared" si="4"/>
        <v>13808</v>
      </c>
      <c r="I30" s="120">
        <v>114</v>
      </c>
      <c r="J30" s="120">
        <v>2</v>
      </c>
      <c r="K30" s="501">
        <f t="shared" si="5"/>
        <v>116</v>
      </c>
    </row>
    <row r="31" spans="1:11" ht="30.75" customHeight="1">
      <c r="A31" s="756" t="s">
        <v>1163</v>
      </c>
      <c r="B31" s="756"/>
      <c r="C31" s="756"/>
      <c r="D31" s="756"/>
      <c r="E31" s="756"/>
      <c r="F31" s="120">
        <v>7628</v>
      </c>
      <c r="G31" s="120">
        <v>398</v>
      </c>
      <c r="H31" s="501">
        <f t="shared" si="4"/>
        <v>8026</v>
      </c>
      <c r="I31" s="120">
        <v>71</v>
      </c>
      <c r="J31" s="120">
        <v>2</v>
      </c>
      <c r="K31" s="501">
        <f t="shared" si="5"/>
        <v>73</v>
      </c>
    </row>
    <row r="32" spans="1:11" ht="30.75" customHeight="1">
      <c r="A32" s="756" t="s">
        <v>1164</v>
      </c>
      <c r="B32" s="756"/>
      <c r="C32" s="756"/>
      <c r="D32" s="756"/>
      <c r="E32" s="756"/>
      <c r="F32" s="120">
        <v>6180</v>
      </c>
      <c r="G32" s="120">
        <v>214</v>
      </c>
      <c r="H32" s="501">
        <f t="shared" si="4"/>
        <v>6394</v>
      </c>
      <c r="I32" s="120">
        <v>294</v>
      </c>
      <c r="J32" s="120">
        <v>0</v>
      </c>
      <c r="K32" s="501">
        <f t="shared" si="5"/>
        <v>294</v>
      </c>
    </row>
    <row r="33" spans="1:11" ht="18" customHeight="1">
      <c r="A33" s="761" t="s">
        <v>766</v>
      </c>
      <c r="B33" s="761"/>
      <c r="C33" s="761"/>
      <c r="D33" s="761"/>
      <c r="E33" s="761"/>
      <c r="F33" s="502">
        <f aca="true" t="shared" si="6" ref="F33:K33">SUM(F24:F32)</f>
        <v>65059</v>
      </c>
      <c r="G33" s="502">
        <f t="shared" si="6"/>
        <v>4168</v>
      </c>
      <c r="H33" s="502">
        <f t="shared" si="6"/>
        <v>69227</v>
      </c>
      <c r="I33" s="502">
        <f t="shared" si="6"/>
        <v>687</v>
      </c>
      <c r="J33" s="502">
        <f t="shared" si="6"/>
        <v>10</v>
      </c>
      <c r="K33" s="502">
        <f t="shared" si="6"/>
        <v>697</v>
      </c>
    </row>
  </sheetData>
  <sheetProtection/>
  <mergeCells count="21">
    <mergeCell ref="F21:K21"/>
    <mergeCell ref="A32:E32"/>
    <mergeCell ref="A30:E30"/>
    <mergeCell ref="A21:E23"/>
    <mergeCell ref="A33:E33"/>
    <mergeCell ref="A26:E26"/>
    <mergeCell ref="A27:E27"/>
    <mergeCell ref="A28:E28"/>
    <mergeCell ref="A29:E29"/>
    <mergeCell ref="A25:E25"/>
    <mergeCell ref="A31:E31"/>
    <mergeCell ref="B3:F3"/>
    <mergeCell ref="F22:H22"/>
    <mergeCell ref="A1:K1"/>
    <mergeCell ref="A2:K2"/>
    <mergeCell ref="A3:A4"/>
    <mergeCell ref="A24:E24"/>
    <mergeCell ref="A19:K19"/>
    <mergeCell ref="I22:K22"/>
    <mergeCell ref="G3:K3"/>
    <mergeCell ref="A20:K20"/>
  </mergeCells>
  <printOptions horizontalCentered="1" verticalCentered="1"/>
  <pageMargins left="0" right="0" top="0" bottom="0" header="0" footer="0"/>
  <pageSetup horizontalDpi="600" verticalDpi="600" orientation="portrait" paperSize="9" scale="90" r:id="rId1"/>
  <ignoredErrors>
    <ignoredError sqref="F16" formula="1"/>
    <ignoredError sqref="A7" twoDigitTextYear="1"/>
  </ignoredErrors>
</worksheet>
</file>

<file path=xl/worksheets/sheet15.xml><?xml version="1.0" encoding="utf-8"?>
<worksheet xmlns="http://schemas.openxmlformats.org/spreadsheetml/2006/main" xmlns:r="http://schemas.openxmlformats.org/officeDocument/2006/relationships">
  <dimension ref="A1:O51"/>
  <sheetViews>
    <sheetView showGridLines="0" zoomScalePageLayoutView="0" workbookViewId="0" topLeftCell="A1">
      <selection activeCell="A1" sqref="A1:N1"/>
    </sheetView>
  </sheetViews>
  <sheetFormatPr defaultColWidth="9.140625" defaultRowHeight="12.75"/>
  <cols>
    <col min="1" max="1" width="9.140625" style="88" customWidth="1"/>
    <col min="2" max="2" width="5.421875" style="88" customWidth="1"/>
    <col min="3" max="3" width="5.57421875" style="88" bestFit="1" customWidth="1"/>
    <col min="4" max="4" width="5.28125" style="88" customWidth="1"/>
    <col min="5" max="5" width="14.28125" style="88" customWidth="1"/>
    <col min="6" max="6" width="7.140625" style="88" bestFit="1" customWidth="1"/>
    <col min="7" max="8" width="7.8515625" style="88" bestFit="1" customWidth="1"/>
    <col min="9" max="9" width="8.7109375" style="88" customWidth="1"/>
    <col min="10" max="10" width="14.28125" style="88" customWidth="1"/>
    <col min="11" max="11" width="6.00390625" style="88" bestFit="1" customWidth="1"/>
    <col min="12" max="12" width="7.140625" style="88" bestFit="1" customWidth="1"/>
    <col min="13" max="13" width="7.8515625" style="88" bestFit="1" customWidth="1"/>
    <col min="14" max="14" width="8.7109375" style="88" customWidth="1"/>
    <col min="15" max="16384" width="9.140625" style="88" customWidth="1"/>
  </cols>
  <sheetData>
    <row r="1" spans="1:14" ht="25.5" customHeight="1">
      <c r="A1" s="655" t="s">
        <v>1088</v>
      </c>
      <c r="B1" s="655"/>
      <c r="C1" s="655"/>
      <c r="D1" s="655"/>
      <c r="E1" s="655"/>
      <c r="F1" s="655"/>
      <c r="G1" s="655"/>
      <c r="H1" s="655"/>
      <c r="I1" s="655"/>
      <c r="J1" s="655"/>
      <c r="K1" s="655"/>
      <c r="L1" s="655"/>
      <c r="M1" s="655"/>
      <c r="N1" s="655"/>
    </row>
    <row r="2" spans="1:14" ht="30.75" customHeight="1">
      <c r="A2" s="744" t="s">
        <v>1089</v>
      </c>
      <c r="B2" s="744"/>
      <c r="C2" s="744"/>
      <c r="D2" s="744"/>
      <c r="E2" s="744"/>
      <c r="F2" s="744"/>
      <c r="G2" s="744"/>
      <c r="H2" s="744"/>
      <c r="I2" s="744"/>
      <c r="J2" s="744"/>
      <c r="K2" s="744"/>
      <c r="L2" s="744"/>
      <c r="M2" s="744"/>
      <c r="N2" s="744"/>
    </row>
    <row r="3" spans="1:14" ht="15" customHeight="1">
      <c r="A3" s="580" t="s">
        <v>1165</v>
      </c>
      <c r="B3" s="580"/>
      <c r="C3" s="580"/>
      <c r="D3" s="581"/>
      <c r="E3" s="597">
        <v>2010</v>
      </c>
      <c r="F3" s="598"/>
      <c r="G3" s="598"/>
      <c r="H3" s="598"/>
      <c r="I3" s="599"/>
      <c r="J3" s="597">
        <f>+E3+1</f>
        <v>2011</v>
      </c>
      <c r="K3" s="598"/>
      <c r="L3" s="598"/>
      <c r="M3" s="598"/>
      <c r="N3" s="772"/>
    </row>
    <row r="4" spans="1:14" ht="73.5" customHeight="1">
      <c r="A4" s="588"/>
      <c r="B4" s="588"/>
      <c r="C4" s="588"/>
      <c r="D4" s="589"/>
      <c r="E4" s="134" t="s">
        <v>1135</v>
      </c>
      <c r="F4" s="134" t="s">
        <v>767</v>
      </c>
      <c r="G4" s="134" t="s">
        <v>768</v>
      </c>
      <c r="H4" s="134" t="s">
        <v>1166</v>
      </c>
      <c r="I4" s="134" t="s">
        <v>1167</v>
      </c>
      <c r="J4" s="134" t="s">
        <v>1135</v>
      </c>
      <c r="K4" s="134" t="s">
        <v>767</v>
      </c>
      <c r="L4" s="134" t="s">
        <v>768</v>
      </c>
      <c r="M4" s="134" t="s">
        <v>1166</v>
      </c>
      <c r="N4" s="499" t="s">
        <v>1167</v>
      </c>
    </row>
    <row r="5" spans="1:14" ht="12.75" customHeight="1">
      <c r="A5" s="780" t="s">
        <v>991</v>
      </c>
      <c r="B5" s="780"/>
      <c r="C5" s="780"/>
      <c r="D5" s="780"/>
      <c r="E5" s="90">
        <v>1348737</v>
      </c>
      <c r="F5" s="38">
        <v>178</v>
      </c>
      <c r="G5" s="38">
        <v>7</v>
      </c>
      <c r="H5" s="39">
        <f>+G5+F5</f>
        <v>185</v>
      </c>
      <c r="I5" s="404">
        <f>+(H5/E5)*100</f>
        <v>0.013716536285428516</v>
      </c>
      <c r="J5" s="90">
        <v>1446443</v>
      </c>
      <c r="K5" s="38">
        <v>31</v>
      </c>
      <c r="L5" s="38">
        <v>3</v>
      </c>
      <c r="M5" s="39">
        <f>+L5+K5</f>
        <v>34</v>
      </c>
      <c r="N5" s="404">
        <f>+(M5/J5)*100</f>
        <v>0.0023505938360516105</v>
      </c>
    </row>
    <row r="6" spans="1:14" ht="12.75" customHeight="1">
      <c r="A6" s="780" t="s">
        <v>992</v>
      </c>
      <c r="B6" s="780"/>
      <c r="C6" s="780"/>
      <c r="D6" s="780"/>
      <c r="E6" s="94">
        <v>1643420</v>
      </c>
      <c r="F6" s="38">
        <v>12</v>
      </c>
      <c r="G6" s="38">
        <v>2</v>
      </c>
      <c r="H6" s="39">
        <f aca="true" t="shared" si="0" ref="H6:H13">+G6+F6</f>
        <v>14</v>
      </c>
      <c r="I6" s="404">
        <f aca="true" t="shared" si="1" ref="I6:I15">+(H6/E6)*100</f>
        <v>0.0008518820508451886</v>
      </c>
      <c r="J6" s="94">
        <v>1824657</v>
      </c>
      <c r="K6" s="38">
        <v>7</v>
      </c>
      <c r="L6" s="38">
        <v>0</v>
      </c>
      <c r="M6" s="39">
        <f aca="true" t="shared" si="2" ref="M6:M13">+L6+K6</f>
        <v>7</v>
      </c>
      <c r="N6" s="404">
        <f aca="true" t="shared" si="3" ref="N6:N15">+(M6/J6)*100</f>
        <v>0.0003836337459588295</v>
      </c>
    </row>
    <row r="7" spans="1:14" ht="12.75" customHeight="1">
      <c r="A7" s="780" t="s">
        <v>993</v>
      </c>
      <c r="B7" s="780"/>
      <c r="C7" s="780"/>
      <c r="D7" s="780"/>
      <c r="E7" s="94">
        <v>1473533</v>
      </c>
      <c r="F7" s="38">
        <v>30</v>
      </c>
      <c r="G7" s="38">
        <v>3</v>
      </c>
      <c r="H7" s="39">
        <f t="shared" si="0"/>
        <v>33</v>
      </c>
      <c r="I7" s="404">
        <f t="shared" si="1"/>
        <v>0.0022395155045730228</v>
      </c>
      <c r="J7" s="94">
        <v>1658196</v>
      </c>
      <c r="K7" s="38">
        <v>28</v>
      </c>
      <c r="L7" s="38">
        <v>0</v>
      </c>
      <c r="M7" s="39">
        <f t="shared" si="2"/>
        <v>28</v>
      </c>
      <c r="N7" s="404">
        <f t="shared" si="3"/>
        <v>0.0016885820494079108</v>
      </c>
    </row>
    <row r="8" spans="1:14" ht="12.75" customHeight="1">
      <c r="A8" s="780" t="s">
        <v>588</v>
      </c>
      <c r="B8" s="780"/>
      <c r="C8" s="780"/>
      <c r="D8" s="780"/>
      <c r="E8" s="94">
        <v>1727748</v>
      </c>
      <c r="F8" s="38">
        <v>32</v>
      </c>
      <c r="G8" s="38">
        <v>1</v>
      </c>
      <c r="H8" s="39">
        <f t="shared" si="0"/>
        <v>33</v>
      </c>
      <c r="I8" s="404">
        <f t="shared" si="1"/>
        <v>0.0019100007640003058</v>
      </c>
      <c r="J8" s="94">
        <v>1928303</v>
      </c>
      <c r="K8" s="38">
        <v>25</v>
      </c>
      <c r="L8" s="38">
        <v>2</v>
      </c>
      <c r="M8" s="39">
        <f t="shared" si="2"/>
        <v>27</v>
      </c>
      <c r="N8" s="404">
        <f t="shared" si="3"/>
        <v>0.0014001948863845567</v>
      </c>
    </row>
    <row r="9" spans="1:14" ht="12.75" customHeight="1">
      <c r="A9" s="780" t="s">
        <v>589</v>
      </c>
      <c r="B9" s="780"/>
      <c r="C9" s="780"/>
      <c r="D9" s="780"/>
      <c r="E9" s="94">
        <v>962896</v>
      </c>
      <c r="F9" s="38">
        <v>72</v>
      </c>
      <c r="G9" s="38">
        <v>1</v>
      </c>
      <c r="H9" s="39">
        <f t="shared" si="0"/>
        <v>73</v>
      </c>
      <c r="I9" s="404">
        <f t="shared" si="1"/>
        <v>0.0075812964224589155</v>
      </c>
      <c r="J9" s="94">
        <v>1063928</v>
      </c>
      <c r="K9" s="38">
        <v>103</v>
      </c>
      <c r="L9" s="38">
        <v>0</v>
      </c>
      <c r="M9" s="39">
        <f t="shared" si="2"/>
        <v>103</v>
      </c>
      <c r="N9" s="404">
        <f t="shared" si="3"/>
        <v>0.009681106240271898</v>
      </c>
    </row>
    <row r="10" spans="1:14" ht="12.75" customHeight="1">
      <c r="A10" s="780" t="s">
        <v>590</v>
      </c>
      <c r="B10" s="780"/>
      <c r="C10" s="780"/>
      <c r="D10" s="780"/>
      <c r="E10" s="90">
        <v>970561</v>
      </c>
      <c r="F10" s="38">
        <v>74</v>
      </c>
      <c r="G10" s="38">
        <v>0</v>
      </c>
      <c r="H10" s="39">
        <f t="shared" si="0"/>
        <v>74</v>
      </c>
      <c r="I10" s="404">
        <f t="shared" si="1"/>
        <v>0.00762445637110908</v>
      </c>
      <c r="J10" s="90">
        <v>1042986</v>
      </c>
      <c r="K10" s="38">
        <v>353</v>
      </c>
      <c r="L10" s="38">
        <v>1</v>
      </c>
      <c r="M10" s="39">
        <f t="shared" si="2"/>
        <v>354</v>
      </c>
      <c r="N10" s="404">
        <f t="shared" si="3"/>
        <v>0.03394101167225638</v>
      </c>
    </row>
    <row r="11" spans="1:14" ht="12.75" customHeight="1">
      <c r="A11" s="780" t="s">
        <v>591</v>
      </c>
      <c r="B11" s="780"/>
      <c r="C11" s="780"/>
      <c r="D11" s="780"/>
      <c r="E11" s="90">
        <v>275524</v>
      </c>
      <c r="F11" s="38">
        <v>18</v>
      </c>
      <c r="G11" s="38">
        <v>0</v>
      </c>
      <c r="H11" s="39">
        <f t="shared" si="0"/>
        <v>18</v>
      </c>
      <c r="I11" s="404">
        <f t="shared" si="1"/>
        <v>0.006533006199096993</v>
      </c>
      <c r="J11" s="90">
        <v>302497</v>
      </c>
      <c r="K11" s="38">
        <v>15</v>
      </c>
      <c r="L11" s="38">
        <v>1</v>
      </c>
      <c r="M11" s="39">
        <f t="shared" si="2"/>
        <v>16</v>
      </c>
      <c r="N11" s="404">
        <f t="shared" si="3"/>
        <v>0.005289308654300703</v>
      </c>
    </row>
    <row r="12" spans="1:14" ht="12.75" customHeight="1">
      <c r="A12" s="780" t="s">
        <v>592</v>
      </c>
      <c r="B12" s="780"/>
      <c r="C12" s="780"/>
      <c r="D12" s="780"/>
      <c r="E12" s="90">
        <v>741192</v>
      </c>
      <c r="F12" s="38">
        <v>59</v>
      </c>
      <c r="G12" s="38">
        <v>4</v>
      </c>
      <c r="H12" s="39">
        <f t="shared" si="0"/>
        <v>63</v>
      </c>
      <c r="I12" s="404">
        <f t="shared" si="1"/>
        <v>0.008499821908493346</v>
      </c>
      <c r="J12" s="90">
        <v>788849</v>
      </c>
      <c r="K12" s="38">
        <v>73</v>
      </c>
      <c r="L12" s="38">
        <v>3</v>
      </c>
      <c r="M12" s="39">
        <f t="shared" si="2"/>
        <v>76</v>
      </c>
      <c r="N12" s="404">
        <f t="shared" si="3"/>
        <v>0.009634289959168358</v>
      </c>
    </row>
    <row r="13" spans="1:14" ht="12.75" customHeight="1">
      <c r="A13" s="780" t="s">
        <v>1029</v>
      </c>
      <c r="B13" s="780"/>
      <c r="C13" s="780"/>
      <c r="D13" s="780"/>
      <c r="E13" s="90">
        <v>460959</v>
      </c>
      <c r="F13" s="38">
        <v>13</v>
      </c>
      <c r="G13" s="38">
        <v>1</v>
      </c>
      <c r="H13" s="39">
        <f t="shared" si="0"/>
        <v>14</v>
      </c>
      <c r="I13" s="404">
        <f t="shared" si="1"/>
        <v>0.0030371464707273314</v>
      </c>
      <c r="J13" s="90">
        <v>513824</v>
      </c>
      <c r="K13" s="38">
        <v>41</v>
      </c>
      <c r="L13" s="38">
        <v>0</v>
      </c>
      <c r="M13" s="39">
        <f t="shared" si="2"/>
        <v>41</v>
      </c>
      <c r="N13" s="404">
        <f t="shared" si="3"/>
        <v>0.007979385937597309</v>
      </c>
    </row>
    <row r="14" spans="1:14" ht="12.75" customHeight="1">
      <c r="A14" s="780" t="s">
        <v>1030</v>
      </c>
      <c r="B14" s="780"/>
      <c r="C14" s="780"/>
      <c r="D14" s="780"/>
      <c r="E14" s="90">
        <v>426240</v>
      </c>
      <c r="F14" s="38">
        <v>26</v>
      </c>
      <c r="G14" s="38">
        <v>0</v>
      </c>
      <c r="H14" s="39">
        <f>+G14+F14</f>
        <v>26</v>
      </c>
      <c r="I14" s="404">
        <f t="shared" si="1"/>
        <v>0.006099849849849849</v>
      </c>
      <c r="J14" s="90">
        <v>461256</v>
      </c>
      <c r="K14" s="38">
        <v>11</v>
      </c>
      <c r="L14" s="38">
        <v>0</v>
      </c>
      <c r="M14" s="39">
        <f>+L14+K14</f>
        <v>11</v>
      </c>
      <c r="N14" s="404">
        <f t="shared" si="3"/>
        <v>0.002384792826543178</v>
      </c>
    </row>
    <row r="15" spans="1:14" ht="12.75" customHeight="1">
      <c r="A15" s="788" t="s">
        <v>783</v>
      </c>
      <c r="B15" s="788"/>
      <c r="C15" s="788"/>
      <c r="D15" s="788"/>
      <c r="E15" s="147">
        <f>SUM(E5:E14)</f>
        <v>10030810</v>
      </c>
      <c r="F15" s="147">
        <f>SUM(F5:F14)</f>
        <v>514</v>
      </c>
      <c r="G15" s="147">
        <f>SUM(G5:G14)</f>
        <v>19</v>
      </c>
      <c r="H15" s="147">
        <f>SUM(H5:H14)</f>
        <v>533</v>
      </c>
      <c r="I15" s="405">
        <f t="shared" si="1"/>
        <v>0.005313628709944661</v>
      </c>
      <c r="J15" s="147">
        <f>SUM(J5:J14)</f>
        <v>11030939</v>
      </c>
      <c r="K15" s="147">
        <f>SUM(K5:K14)</f>
        <v>687</v>
      </c>
      <c r="L15" s="147">
        <f>SUM(L5:L14)</f>
        <v>10</v>
      </c>
      <c r="M15" s="147">
        <f>SUM(M5:M14)</f>
        <v>697</v>
      </c>
      <c r="N15" s="405">
        <f t="shared" si="3"/>
        <v>0.006318591735481449</v>
      </c>
    </row>
    <row r="16" spans="1:14" ht="12.75" customHeight="1">
      <c r="A16" s="406"/>
      <c r="B16" s="406"/>
      <c r="C16" s="406"/>
      <c r="D16" s="406"/>
      <c r="E16" s="406"/>
      <c r="F16" s="407"/>
      <c r="G16" s="407"/>
      <c r="H16" s="407"/>
      <c r="I16" s="407"/>
      <c r="J16" s="407"/>
      <c r="K16" s="407"/>
      <c r="L16" s="407"/>
      <c r="M16" s="407"/>
      <c r="N16" s="106"/>
    </row>
    <row r="17" spans="1:14" ht="36" customHeight="1">
      <c r="A17" s="655" t="s">
        <v>1090</v>
      </c>
      <c r="B17" s="786"/>
      <c r="C17" s="786"/>
      <c r="D17" s="786"/>
      <c r="E17" s="786"/>
      <c r="F17" s="786"/>
      <c r="G17" s="786"/>
      <c r="H17" s="786"/>
      <c r="I17" s="786"/>
      <c r="J17" s="786"/>
      <c r="K17" s="491"/>
      <c r="L17" s="491"/>
      <c r="M17" s="491"/>
      <c r="N17" s="106"/>
    </row>
    <row r="18" spans="1:14" ht="27.75" customHeight="1">
      <c r="A18" s="744" t="s">
        <v>1091</v>
      </c>
      <c r="B18" s="787"/>
      <c r="C18" s="787"/>
      <c r="D18" s="787"/>
      <c r="E18" s="787"/>
      <c r="F18" s="787"/>
      <c r="G18" s="787"/>
      <c r="H18" s="787"/>
      <c r="I18" s="787"/>
      <c r="J18" s="787"/>
      <c r="K18" s="770"/>
      <c r="L18" s="771"/>
      <c r="M18" s="771"/>
      <c r="N18" s="106"/>
    </row>
    <row r="19" spans="1:14" ht="25.5" customHeight="1">
      <c r="A19" s="688" t="s">
        <v>1168</v>
      </c>
      <c r="B19" s="783" t="s">
        <v>1169</v>
      </c>
      <c r="C19" s="687"/>
      <c r="D19" s="688"/>
      <c r="E19" s="726">
        <v>2010</v>
      </c>
      <c r="F19" s="727"/>
      <c r="G19" s="779"/>
      <c r="H19" s="726">
        <f>+E19+1</f>
        <v>2011</v>
      </c>
      <c r="I19" s="727"/>
      <c r="J19" s="727"/>
      <c r="N19" s="97"/>
    </row>
    <row r="20" spans="1:14" ht="15" customHeight="1">
      <c r="A20" s="775"/>
      <c r="B20" s="784"/>
      <c r="C20" s="689"/>
      <c r="D20" s="690"/>
      <c r="E20" s="110" t="s">
        <v>44</v>
      </c>
      <c r="F20" s="110" t="s">
        <v>43</v>
      </c>
      <c r="G20" s="110" t="s">
        <v>45</v>
      </c>
      <c r="H20" s="110" t="s">
        <v>44</v>
      </c>
      <c r="I20" s="110" t="s">
        <v>43</v>
      </c>
      <c r="J20" s="111" t="s">
        <v>45</v>
      </c>
      <c r="N20" s="97"/>
    </row>
    <row r="21" spans="1:14" ht="18" customHeight="1">
      <c r="A21" s="776"/>
      <c r="B21" s="785"/>
      <c r="C21" s="691"/>
      <c r="D21" s="692"/>
      <c r="E21" s="112" t="s">
        <v>983</v>
      </c>
      <c r="F21" s="112" t="s">
        <v>982</v>
      </c>
      <c r="G21" s="112" t="s">
        <v>981</v>
      </c>
      <c r="H21" s="112" t="s">
        <v>983</v>
      </c>
      <c r="I21" s="112" t="s">
        <v>982</v>
      </c>
      <c r="J21" s="113" t="s">
        <v>981</v>
      </c>
      <c r="N21" s="97"/>
    </row>
    <row r="22" spans="1:15" ht="12.75" customHeight="1">
      <c r="A22" s="408" t="s">
        <v>97</v>
      </c>
      <c r="B22" s="409">
        <v>0</v>
      </c>
      <c r="C22" s="409">
        <v>0.04097222222222222</v>
      </c>
      <c r="D22" s="410" t="s">
        <v>98</v>
      </c>
      <c r="E22" s="411">
        <v>581</v>
      </c>
      <c r="F22" s="411">
        <v>49</v>
      </c>
      <c r="G22" s="412">
        <f aca="true" t="shared" si="4" ref="G22:G46">+F22+E22</f>
        <v>630</v>
      </c>
      <c r="H22" s="411">
        <v>527</v>
      </c>
      <c r="I22" s="411">
        <v>47</v>
      </c>
      <c r="J22" s="412">
        <f aca="true" t="shared" si="5" ref="J22:J46">+I22+H22</f>
        <v>574</v>
      </c>
      <c r="K22" s="98"/>
      <c r="L22" s="98"/>
      <c r="M22" s="98"/>
      <c r="N22" s="98"/>
      <c r="O22" s="98"/>
    </row>
    <row r="23" spans="1:15" ht="12.75" customHeight="1">
      <c r="A23" s="408" t="s">
        <v>998</v>
      </c>
      <c r="B23" s="409">
        <v>0.041666666666666664</v>
      </c>
      <c r="C23" s="409">
        <v>0.08263888888888889</v>
      </c>
      <c r="D23" s="410" t="s">
        <v>98</v>
      </c>
      <c r="E23" s="411">
        <v>1185</v>
      </c>
      <c r="F23" s="411">
        <v>69</v>
      </c>
      <c r="G23" s="412">
        <f t="shared" si="4"/>
        <v>1254</v>
      </c>
      <c r="H23" s="411">
        <v>1645</v>
      </c>
      <c r="I23" s="411">
        <v>119</v>
      </c>
      <c r="J23" s="412">
        <f t="shared" si="5"/>
        <v>1764</v>
      </c>
      <c r="K23" s="98"/>
      <c r="L23" s="98"/>
      <c r="M23" s="98"/>
      <c r="N23" s="98"/>
      <c r="O23" s="98"/>
    </row>
    <row r="24" spans="1:15" ht="12.75" customHeight="1">
      <c r="A24" s="408" t="s">
        <v>999</v>
      </c>
      <c r="B24" s="409">
        <v>0.08333333333333333</v>
      </c>
      <c r="C24" s="409">
        <v>0.12430555555555556</v>
      </c>
      <c r="D24" s="410" t="s">
        <v>98</v>
      </c>
      <c r="E24" s="411">
        <v>1253</v>
      </c>
      <c r="F24" s="411">
        <v>69</v>
      </c>
      <c r="G24" s="412">
        <f t="shared" si="4"/>
        <v>1322</v>
      </c>
      <c r="H24" s="411">
        <v>1657</v>
      </c>
      <c r="I24" s="411">
        <v>82</v>
      </c>
      <c r="J24" s="412">
        <f t="shared" si="5"/>
        <v>1739</v>
      </c>
      <c r="K24" s="98"/>
      <c r="L24" s="98"/>
      <c r="M24" s="98"/>
      <c r="N24" s="98"/>
      <c r="O24" s="98"/>
    </row>
    <row r="25" spans="1:10" s="98" customFormat="1" ht="12.75" customHeight="1">
      <c r="A25" s="408" t="s">
        <v>1000</v>
      </c>
      <c r="B25" s="409">
        <v>0.125</v>
      </c>
      <c r="C25" s="409">
        <v>0.16597222222222222</v>
      </c>
      <c r="D25" s="410" t="s">
        <v>98</v>
      </c>
      <c r="E25" s="411">
        <v>1008</v>
      </c>
      <c r="F25" s="411">
        <v>66</v>
      </c>
      <c r="G25" s="412">
        <f t="shared" si="4"/>
        <v>1074</v>
      </c>
      <c r="H25" s="411">
        <v>1244</v>
      </c>
      <c r="I25" s="411">
        <v>56</v>
      </c>
      <c r="J25" s="412">
        <f t="shared" si="5"/>
        <v>1300</v>
      </c>
    </row>
    <row r="26" spans="1:10" s="98" customFormat="1" ht="12.75" customHeight="1">
      <c r="A26" s="408" t="s">
        <v>1001</v>
      </c>
      <c r="B26" s="409">
        <v>0.16666666666666666</v>
      </c>
      <c r="C26" s="409">
        <v>0.2076388888888889</v>
      </c>
      <c r="D26" s="410" t="s">
        <v>98</v>
      </c>
      <c r="E26" s="411">
        <v>980</v>
      </c>
      <c r="F26" s="411">
        <v>70</v>
      </c>
      <c r="G26" s="412">
        <f t="shared" si="4"/>
        <v>1050</v>
      </c>
      <c r="H26" s="411">
        <v>1030</v>
      </c>
      <c r="I26" s="411">
        <v>62</v>
      </c>
      <c r="J26" s="412">
        <f t="shared" si="5"/>
        <v>1092</v>
      </c>
    </row>
    <row r="27" spans="1:10" s="98" customFormat="1" ht="12.75" customHeight="1">
      <c r="A27" s="408" t="s">
        <v>1002</v>
      </c>
      <c r="B27" s="409">
        <v>0.20833333333333334</v>
      </c>
      <c r="C27" s="409">
        <v>0.24930555555555556</v>
      </c>
      <c r="D27" s="410" t="s">
        <v>98</v>
      </c>
      <c r="E27" s="411">
        <v>1008</v>
      </c>
      <c r="F27" s="411">
        <v>50</v>
      </c>
      <c r="G27" s="412">
        <f t="shared" si="4"/>
        <v>1058</v>
      </c>
      <c r="H27" s="411">
        <v>1029</v>
      </c>
      <c r="I27" s="411">
        <v>69</v>
      </c>
      <c r="J27" s="412">
        <f t="shared" si="5"/>
        <v>1098</v>
      </c>
    </row>
    <row r="28" spans="1:10" s="98" customFormat="1" ht="12.75" customHeight="1">
      <c r="A28" s="408" t="s">
        <v>1003</v>
      </c>
      <c r="B28" s="409">
        <v>0.25</v>
      </c>
      <c r="C28" s="409">
        <v>0.29097222222222224</v>
      </c>
      <c r="D28" s="410" t="s">
        <v>98</v>
      </c>
      <c r="E28" s="411">
        <v>1051</v>
      </c>
      <c r="F28" s="411">
        <v>74</v>
      </c>
      <c r="G28" s="412">
        <f t="shared" si="4"/>
        <v>1125</v>
      </c>
      <c r="H28" s="411">
        <v>1172</v>
      </c>
      <c r="I28" s="411">
        <v>73</v>
      </c>
      <c r="J28" s="412">
        <f t="shared" si="5"/>
        <v>1245</v>
      </c>
    </row>
    <row r="29" spans="1:10" s="98" customFormat="1" ht="12.75" customHeight="1">
      <c r="A29" s="408" t="s">
        <v>1004</v>
      </c>
      <c r="B29" s="409">
        <v>0.2916666666666667</v>
      </c>
      <c r="C29" s="409">
        <v>0.3326388888888889</v>
      </c>
      <c r="D29" s="410" t="s">
        <v>98</v>
      </c>
      <c r="E29" s="411">
        <v>1307</v>
      </c>
      <c r="F29" s="411">
        <v>115</v>
      </c>
      <c r="G29" s="412">
        <f t="shared" si="4"/>
        <v>1422</v>
      </c>
      <c r="H29" s="411">
        <v>1319</v>
      </c>
      <c r="I29" s="411">
        <v>153</v>
      </c>
      <c r="J29" s="412">
        <f t="shared" si="5"/>
        <v>1472</v>
      </c>
    </row>
    <row r="30" spans="1:10" s="98" customFormat="1" ht="12.75" customHeight="1">
      <c r="A30" s="408" t="s">
        <v>1005</v>
      </c>
      <c r="B30" s="409">
        <v>0.3333333333333333</v>
      </c>
      <c r="C30" s="409">
        <v>0.3743055555555555</v>
      </c>
      <c r="D30" s="410" t="s">
        <v>98</v>
      </c>
      <c r="E30" s="411">
        <v>3265</v>
      </c>
      <c r="F30" s="411">
        <v>268</v>
      </c>
      <c r="G30" s="412">
        <f t="shared" si="4"/>
        <v>3533</v>
      </c>
      <c r="H30" s="411">
        <v>3818</v>
      </c>
      <c r="I30" s="411">
        <v>276</v>
      </c>
      <c r="J30" s="412">
        <f t="shared" si="5"/>
        <v>4094</v>
      </c>
    </row>
    <row r="31" spans="1:10" s="98" customFormat="1" ht="12.75" customHeight="1">
      <c r="A31" s="408" t="s">
        <v>1006</v>
      </c>
      <c r="B31" s="409">
        <v>0.375</v>
      </c>
      <c r="C31" s="409">
        <v>0.4159722222222222</v>
      </c>
      <c r="D31" s="410" t="s">
        <v>98</v>
      </c>
      <c r="E31" s="411">
        <v>4485</v>
      </c>
      <c r="F31" s="411">
        <v>278</v>
      </c>
      <c r="G31" s="412">
        <f t="shared" si="4"/>
        <v>4763</v>
      </c>
      <c r="H31" s="411">
        <v>4919</v>
      </c>
      <c r="I31" s="411">
        <v>286</v>
      </c>
      <c r="J31" s="412">
        <f t="shared" si="5"/>
        <v>5205</v>
      </c>
    </row>
    <row r="32" spans="1:10" s="98" customFormat="1" ht="12.75" customHeight="1">
      <c r="A32" s="408">
        <v>10</v>
      </c>
      <c r="B32" s="409">
        <v>0.4166666666666667</v>
      </c>
      <c r="C32" s="409">
        <v>0.4576388888888889</v>
      </c>
      <c r="D32" s="410" t="s">
        <v>98</v>
      </c>
      <c r="E32" s="411">
        <v>5130</v>
      </c>
      <c r="F32" s="411">
        <v>301</v>
      </c>
      <c r="G32" s="412">
        <f t="shared" si="4"/>
        <v>5431</v>
      </c>
      <c r="H32" s="411">
        <v>6192</v>
      </c>
      <c r="I32" s="411">
        <v>353</v>
      </c>
      <c r="J32" s="412">
        <f t="shared" si="5"/>
        <v>6545</v>
      </c>
    </row>
    <row r="33" spans="1:10" s="98" customFormat="1" ht="12.75" customHeight="1">
      <c r="A33" s="408">
        <f aca="true" t="shared" si="6" ref="A33:A45">+A32+1</f>
        <v>11</v>
      </c>
      <c r="B33" s="409">
        <v>0.4583333333333333</v>
      </c>
      <c r="C33" s="409">
        <v>0.4993055555555555</v>
      </c>
      <c r="D33" s="410" t="s">
        <v>98</v>
      </c>
      <c r="E33" s="411">
        <v>5258</v>
      </c>
      <c r="F33" s="411">
        <v>294</v>
      </c>
      <c r="G33" s="412">
        <f t="shared" si="4"/>
        <v>5552</v>
      </c>
      <c r="H33" s="411">
        <v>5987</v>
      </c>
      <c r="I33" s="411">
        <v>380</v>
      </c>
      <c r="J33" s="412">
        <f t="shared" si="5"/>
        <v>6367</v>
      </c>
    </row>
    <row r="34" spans="1:10" s="98" customFormat="1" ht="12.75" customHeight="1">
      <c r="A34" s="408">
        <f t="shared" si="6"/>
        <v>12</v>
      </c>
      <c r="B34" s="409">
        <v>0.5</v>
      </c>
      <c r="C34" s="409">
        <v>0.5409722222222222</v>
      </c>
      <c r="D34" s="410" t="s">
        <v>98</v>
      </c>
      <c r="E34" s="411">
        <v>4863</v>
      </c>
      <c r="F34" s="411">
        <v>329</v>
      </c>
      <c r="G34" s="412">
        <f t="shared" si="4"/>
        <v>5192</v>
      </c>
      <c r="H34" s="411">
        <v>3894</v>
      </c>
      <c r="I34" s="411">
        <v>294</v>
      </c>
      <c r="J34" s="412">
        <f t="shared" si="5"/>
        <v>4188</v>
      </c>
    </row>
    <row r="35" spans="1:10" s="98" customFormat="1" ht="12.75" customHeight="1">
      <c r="A35" s="408">
        <f t="shared" si="6"/>
        <v>13</v>
      </c>
      <c r="B35" s="409">
        <v>0.5416666666666666</v>
      </c>
      <c r="C35" s="409">
        <v>0.5826388888888888</v>
      </c>
      <c r="D35" s="410" t="s">
        <v>98</v>
      </c>
      <c r="E35" s="411">
        <v>3133</v>
      </c>
      <c r="F35" s="411">
        <v>228</v>
      </c>
      <c r="G35" s="412">
        <f t="shared" si="4"/>
        <v>3361</v>
      </c>
      <c r="H35" s="411">
        <v>3433</v>
      </c>
      <c r="I35" s="411">
        <v>233</v>
      </c>
      <c r="J35" s="412">
        <f t="shared" si="5"/>
        <v>3666</v>
      </c>
    </row>
    <row r="36" spans="1:10" s="98" customFormat="1" ht="12.75" customHeight="1">
      <c r="A36" s="408">
        <f t="shared" si="6"/>
        <v>14</v>
      </c>
      <c r="B36" s="409">
        <v>0.5833333333333334</v>
      </c>
      <c r="C36" s="409">
        <v>0.6243055555555556</v>
      </c>
      <c r="D36" s="410" t="s">
        <v>98</v>
      </c>
      <c r="E36" s="411">
        <v>4424</v>
      </c>
      <c r="F36" s="411">
        <v>248</v>
      </c>
      <c r="G36" s="412">
        <f t="shared" si="4"/>
        <v>4672</v>
      </c>
      <c r="H36" s="411">
        <v>5186</v>
      </c>
      <c r="I36" s="411">
        <v>295</v>
      </c>
      <c r="J36" s="412">
        <f t="shared" si="5"/>
        <v>5481</v>
      </c>
    </row>
    <row r="37" spans="1:10" s="98" customFormat="1" ht="12.75" customHeight="1">
      <c r="A37" s="408">
        <f t="shared" si="6"/>
        <v>15</v>
      </c>
      <c r="B37" s="409">
        <v>0.625</v>
      </c>
      <c r="C37" s="409">
        <v>0.6659722222222222</v>
      </c>
      <c r="D37" s="410" t="s">
        <v>98</v>
      </c>
      <c r="E37" s="411">
        <v>5484</v>
      </c>
      <c r="F37" s="411">
        <v>348</v>
      </c>
      <c r="G37" s="412">
        <f t="shared" si="4"/>
        <v>5832</v>
      </c>
      <c r="H37" s="411">
        <v>5667</v>
      </c>
      <c r="I37" s="411">
        <v>306</v>
      </c>
      <c r="J37" s="412">
        <f t="shared" si="5"/>
        <v>5973</v>
      </c>
    </row>
    <row r="38" spans="1:10" s="98" customFormat="1" ht="12.75" customHeight="1">
      <c r="A38" s="408">
        <f t="shared" si="6"/>
        <v>16</v>
      </c>
      <c r="B38" s="409">
        <v>0.6666666666666666</v>
      </c>
      <c r="C38" s="409">
        <v>0.7076388888888889</v>
      </c>
      <c r="D38" s="410" t="s">
        <v>98</v>
      </c>
      <c r="E38" s="411">
        <v>3333</v>
      </c>
      <c r="F38" s="411">
        <v>248</v>
      </c>
      <c r="G38" s="412">
        <f t="shared" si="4"/>
        <v>3581</v>
      </c>
      <c r="H38" s="411">
        <v>3917</v>
      </c>
      <c r="I38" s="411">
        <v>275</v>
      </c>
      <c r="J38" s="412">
        <f t="shared" si="5"/>
        <v>4192</v>
      </c>
    </row>
    <row r="39" spans="1:10" s="98" customFormat="1" ht="12.75" customHeight="1">
      <c r="A39" s="408">
        <f t="shared" si="6"/>
        <v>17</v>
      </c>
      <c r="B39" s="409">
        <v>0.7083333333333334</v>
      </c>
      <c r="C39" s="409">
        <v>0.7493055555555556</v>
      </c>
      <c r="D39" s="410" t="s">
        <v>98</v>
      </c>
      <c r="E39" s="411">
        <v>2714</v>
      </c>
      <c r="F39" s="411">
        <v>187</v>
      </c>
      <c r="G39" s="412">
        <f t="shared" si="4"/>
        <v>2901</v>
      </c>
      <c r="H39" s="411">
        <v>3085</v>
      </c>
      <c r="I39" s="411">
        <v>209</v>
      </c>
      <c r="J39" s="412">
        <f t="shared" si="5"/>
        <v>3294</v>
      </c>
    </row>
    <row r="40" spans="1:10" s="98" customFormat="1" ht="12.75" customHeight="1">
      <c r="A40" s="408">
        <f t="shared" si="6"/>
        <v>18</v>
      </c>
      <c r="B40" s="409">
        <v>0.75</v>
      </c>
      <c r="C40" s="409">
        <v>0.7909722222222223</v>
      </c>
      <c r="D40" s="410" t="s">
        <v>98</v>
      </c>
      <c r="E40" s="411">
        <v>1804</v>
      </c>
      <c r="F40" s="411">
        <v>131</v>
      </c>
      <c r="G40" s="412">
        <f t="shared" si="4"/>
        <v>1935</v>
      </c>
      <c r="H40" s="411">
        <v>2068</v>
      </c>
      <c r="I40" s="411">
        <v>140</v>
      </c>
      <c r="J40" s="412">
        <f t="shared" si="5"/>
        <v>2208</v>
      </c>
    </row>
    <row r="41" spans="1:10" s="98" customFormat="1" ht="12.75" customHeight="1">
      <c r="A41" s="408">
        <f t="shared" si="6"/>
        <v>19</v>
      </c>
      <c r="B41" s="409">
        <v>0.7916666666666666</v>
      </c>
      <c r="C41" s="409">
        <v>0.8326388888888889</v>
      </c>
      <c r="D41" s="410" t="s">
        <v>98</v>
      </c>
      <c r="E41" s="411">
        <v>1419</v>
      </c>
      <c r="F41" s="411">
        <v>92</v>
      </c>
      <c r="G41" s="412">
        <f t="shared" si="4"/>
        <v>1511</v>
      </c>
      <c r="H41" s="411">
        <v>1568</v>
      </c>
      <c r="I41" s="411">
        <v>112</v>
      </c>
      <c r="J41" s="412">
        <f t="shared" si="5"/>
        <v>1680</v>
      </c>
    </row>
    <row r="42" spans="1:10" s="98" customFormat="1" ht="12.75" customHeight="1">
      <c r="A42" s="408">
        <f t="shared" si="6"/>
        <v>20</v>
      </c>
      <c r="B42" s="409">
        <v>0.8333333333333334</v>
      </c>
      <c r="C42" s="409">
        <v>0.8743055555555556</v>
      </c>
      <c r="D42" s="410" t="s">
        <v>98</v>
      </c>
      <c r="E42" s="411">
        <v>1330</v>
      </c>
      <c r="F42" s="411">
        <v>78</v>
      </c>
      <c r="G42" s="412">
        <f t="shared" si="4"/>
        <v>1408</v>
      </c>
      <c r="H42" s="411">
        <v>1497</v>
      </c>
      <c r="I42" s="411">
        <v>90</v>
      </c>
      <c r="J42" s="412">
        <f t="shared" si="5"/>
        <v>1587</v>
      </c>
    </row>
    <row r="43" spans="1:10" s="98" customFormat="1" ht="12.75" customHeight="1">
      <c r="A43" s="408">
        <f t="shared" si="6"/>
        <v>21</v>
      </c>
      <c r="B43" s="409">
        <v>0.875</v>
      </c>
      <c r="C43" s="409">
        <v>0.9159722222222223</v>
      </c>
      <c r="D43" s="410" t="s">
        <v>98</v>
      </c>
      <c r="E43" s="411">
        <v>1357</v>
      </c>
      <c r="F43" s="411">
        <v>88</v>
      </c>
      <c r="G43" s="412">
        <f t="shared" si="4"/>
        <v>1445</v>
      </c>
      <c r="H43" s="411">
        <v>1429</v>
      </c>
      <c r="I43" s="411">
        <v>91</v>
      </c>
      <c r="J43" s="412">
        <f t="shared" si="5"/>
        <v>1520</v>
      </c>
    </row>
    <row r="44" spans="1:10" s="98" customFormat="1" ht="12.75" customHeight="1">
      <c r="A44" s="408">
        <f t="shared" si="6"/>
        <v>22</v>
      </c>
      <c r="B44" s="409">
        <v>0.9166666666666666</v>
      </c>
      <c r="C44" s="409">
        <v>0.9576388888888889</v>
      </c>
      <c r="D44" s="410" t="s">
        <v>98</v>
      </c>
      <c r="E44" s="411">
        <v>1401</v>
      </c>
      <c r="F44" s="411">
        <v>113</v>
      </c>
      <c r="G44" s="412">
        <f t="shared" si="4"/>
        <v>1514</v>
      </c>
      <c r="H44" s="411">
        <v>1434</v>
      </c>
      <c r="I44" s="411">
        <v>73</v>
      </c>
      <c r="J44" s="412">
        <f t="shared" si="5"/>
        <v>1507</v>
      </c>
    </row>
    <row r="45" spans="1:10" s="98" customFormat="1" ht="12.75" customHeight="1">
      <c r="A45" s="408">
        <f t="shared" si="6"/>
        <v>23</v>
      </c>
      <c r="B45" s="409">
        <v>0.9583333333333334</v>
      </c>
      <c r="C45" s="409">
        <v>0.9993055555555556</v>
      </c>
      <c r="D45" s="410" t="s">
        <v>98</v>
      </c>
      <c r="E45" s="411">
        <v>1235</v>
      </c>
      <c r="F45" s="411">
        <v>99</v>
      </c>
      <c r="G45" s="412">
        <f t="shared" si="4"/>
        <v>1334</v>
      </c>
      <c r="H45" s="411">
        <v>1339</v>
      </c>
      <c r="I45" s="411">
        <v>94</v>
      </c>
      <c r="J45" s="412">
        <f t="shared" si="5"/>
        <v>1433</v>
      </c>
    </row>
    <row r="46" spans="1:10" s="98" customFormat="1" ht="16.5" customHeight="1">
      <c r="A46" s="408">
        <v>99</v>
      </c>
      <c r="B46" s="781" t="s">
        <v>784</v>
      </c>
      <c r="C46" s="781"/>
      <c r="D46" s="781"/>
      <c r="E46" s="402">
        <v>3</v>
      </c>
      <c r="F46" s="402">
        <v>0</v>
      </c>
      <c r="G46" s="403">
        <f t="shared" si="4"/>
        <v>3</v>
      </c>
      <c r="H46" s="411">
        <v>3</v>
      </c>
      <c r="I46" s="411">
        <v>0</v>
      </c>
      <c r="J46" s="403">
        <f t="shared" si="5"/>
        <v>3</v>
      </c>
    </row>
    <row r="47" spans="1:10" s="98" customFormat="1" ht="12.75" customHeight="1">
      <c r="A47" s="782" t="s">
        <v>99</v>
      </c>
      <c r="B47" s="782"/>
      <c r="C47" s="782"/>
      <c r="D47" s="782"/>
      <c r="E47" s="773">
        <f aca="true" t="shared" si="7" ref="E47:J47">SUM(E22:E46)</f>
        <v>59011</v>
      </c>
      <c r="F47" s="773">
        <f t="shared" si="7"/>
        <v>3892</v>
      </c>
      <c r="G47" s="773">
        <f t="shared" si="7"/>
        <v>62903</v>
      </c>
      <c r="H47" s="773">
        <f t="shared" si="7"/>
        <v>65059</v>
      </c>
      <c r="I47" s="773">
        <f t="shared" si="7"/>
        <v>4168</v>
      </c>
      <c r="J47" s="773">
        <f t="shared" si="7"/>
        <v>69227</v>
      </c>
    </row>
    <row r="48" spans="1:10" s="98" customFormat="1" ht="12.75" customHeight="1">
      <c r="A48" s="777" t="s">
        <v>981</v>
      </c>
      <c r="B48" s="778"/>
      <c r="C48" s="778"/>
      <c r="D48" s="778"/>
      <c r="E48" s="774"/>
      <c r="F48" s="774"/>
      <c r="G48" s="774"/>
      <c r="H48" s="774"/>
      <c r="I48" s="774"/>
      <c r="J48" s="774"/>
    </row>
    <row r="49" spans="1:15" s="98" customFormat="1" ht="12" customHeight="1">
      <c r="A49" s="88"/>
      <c r="B49" s="88"/>
      <c r="C49" s="88"/>
      <c r="D49" s="88"/>
      <c r="E49" s="88"/>
      <c r="F49" s="88"/>
      <c r="G49" s="88"/>
      <c r="H49" s="88"/>
      <c r="I49" s="88"/>
      <c r="J49" s="88"/>
      <c r="K49" s="88"/>
      <c r="L49" s="88"/>
      <c r="M49" s="88"/>
      <c r="N49" s="88"/>
      <c r="O49" s="88"/>
    </row>
    <row r="50" spans="1:15" s="98" customFormat="1" ht="12" customHeight="1">
      <c r="A50" s="88"/>
      <c r="B50" s="88"/>
      <c r="C50" s="88"/>
      <c r="D50" s="88"/>
      <c r="E50" s="88"/>
      <c r="F50" s="88"/>
      <c r="G50" s="88"/>
      <c r="H50" s="88"/>
      <c r="I50" s="88"/>
      <c r="J50" s="88"/>
      <c r="K50" s="88"/>
      <c r="L50" s="88"/>
      <c r="M50" s="88"/>
      <c r="N50" s="88"/>
      <c r="O50" s="88"/>
    </row>
    <row r="51" spans="1:15" s="98" customFormat="1" ht="12" customHeight="1">
      <c r="A51" s="88"/>
      <c r="B51" s="88"/>
      <c r="C51" s="88"/>
      <c r="D51" s="88"/>
      <c r="E51" s="88"/>
      <c r="F51" s="88"/>
      <c r="G51" s="88"/>
      <c r="H51" s="88"/>
      <c r="I51" s="88"/>
      <c r="J51" s="88"/>
      <c r="K51" s="88"/>
      <c r="L51" s="88"/>
      <c r="M51" s="88"/>
      <c r="N51" s="88"/>
      <c r="O51" s="88"/>
    </row>
  </sheetData>
  <sheetProtection/>
  <mergeCells count="32">
    <mergeCell ref="A1:N1"/>
    <mergeCell ref="A2:N2"/>
    <mergeCell ref="A3:D4"/>
    <mergeCell ref="A7:D7"/>
    <mergeCell ref="A8:D8"/>
    <mergeCell ref="A9:D9"/>
    <mergeCell ref="E3:I3"/>
    <mergeCell ref="A10:D10"/>
    <mergeCell ref="A13:D13"/>
    <mergeCell ref="A11:D11"/>
    <mergeCell ref="A6:D6"/>
    <mergeCell ref="A17:J17"/>
    <mergeCell ref="A18:J18"/>
    <mergeCell ref="A14:D14"/>
    <mergeCell ref="A15:D15"/>
    <mergeCell ref="A19:A21"/>
    <mergeCell ref="F47:F48"/>
    <mergeCell ref="G47:G48"/>
    <mergeCell ref="A48:D48"/>
    <mergeCell ref="E19:G19"/>
    <mergeCell ref="A5:D5"/>
    <mergeCell ref="B46:D46"/>
    <mergeCell ref="A47:D47"/>
    <mergeCell ref="B19:D21"/>
    <mergeCell ref="A12:D12"/>
    <mergeCell ref="K18:M18"/>
    <mergeCell ref="J3:N3"/>
    <mergeCell ref="E47:E48"/>
    <mergeCell ref="H47:H48"/>
    <mergeCell ref="I47:I48"/>
    <mergeCell ref="J47:J48"/>
    <mergeCell ref="H19:J19"/>
  </mergeCells>
  <printOptions horizontalCentered="1" verticalCentered="1"/>
  <pageMargins left="0.35433070866141736" right="0.2362204724409449" top="0.3937007874015748" bottom="0.3937007874015748" header="0" footer="0"/>
  <pageSetup horizontalDpi="600" verticalDpi="600" orientation="portrait" paperSize="9" scale="75" r:id="rId2"/>
  <ignoredErrors>
    <ignoredError sqref="I15" formula="1"/>
    <ignoredError sqref="A7" twoDigitTextYear="1"/>
    <ignoredError sqref="A22:A31" numberStoredAsText="1"/>
  </ignoredErrors>
  <drawing r:id="rId1"/>
</worksheet>
</file>

<file path=xl/worksheets/sheet16.xml><?xml version="1.0" encoding="utf-8"?>
<worksheet xmlns="http://schemas.openxmlformats.org/spreadsheetml/2006/main" xmlns:r="http://schemas.openxmlformats.org/officeDocument/2006/relationships">
  <dimension ref="A1:K49"/>
  <sheetViews>
    <sheetView showGridLines="0" zoomScalePageLayoutView="0" workbookViewId="0" topLeftCell="A1">
      <selection activeCell="A1" sqref="A1:J1"/>
    </sheetView>
  </sheetViews>
  <sheetFormatPr defaultColWidth="9.140625" defaultRowHeight="12.75"/>
  <cols>
    <col min="1" max="1" width="20.28125" style="30" customWidth="1"/>
    <col min="2" max="3" width="7.140625" style="30" bestFit="1" customWidth="1"/>
    <col min="4" max="4" width="8.00390625" style="30" customWidth="1"/>
    <col min="5" max="5" width="7.140625" style="30" bestFit="1" customWidth="1"/>
    <col min="6" max="6" width="7.140625" style="30" customWidth="1"/>
    <col min="7" max="7" width="7.8515625" style="30" customWidth="1"/>
    <col min="8" max="8" width="7.140625" style="30" bestFit="1" customWidth="1"/>
    <col min="9" max="9" width="7.00390625" style="30" customWidth="1"/>
    <col min="10" max="10" width="10.421875" style="30" customWidth="1"/>
    <col min="11" max="16384" width="9.140625" style="30" customWidth="1"/>
  </cols>
  <sheetData>
    <row r="1" spans="1:10" ht="27.75" customHeight="1">
      <c r="A1" s="757" t="s">
        <v>1092</v>
      </c>
      <c r="B1" s="757"/>
      <c r="C1" s="757"/>
      <c r="D1" s="757"/>
      <c r="E1" s="757"/>
      <c r="F1" s="757"/>
      <c r="G1" s="757"/>
      <c r="H1" s="757"/>
      <c r="I1" s="757"/>
      <c r="J1" s="757"/>
    </row>
    <row r="2" spans="1:10" ht="32.25" customHeight="1">
      <c r="A2" s="787" t="s">
        <v>1093</v>
      </c>
      <c r="B2" s="787"/>
      <c r="C2" s="787"/>
      <c r="D2" s="787"/>
      <c r="E2" s="787"/>
      <c r="F2" s="787"/>
      <c r="G2" s="787"/>
      <c r="H2" s="787"/>
      <c r="I2" s="787"/>
      <c r="J2" s="787"/>
    </row>
    <row r="3" spans="1:10" s="32" customFormat="1" ht="18" customHeight="1">
      <c r="A3" s="789" t="s">
        <v>1207</v>
      </c>
      <c r="B3" s="793">
        <v>2009</v>
      </c>
      <c r="C3" s="772"/>
      <c r="D3" s="794"/>
      <c r="E3" s="793">
        <f>+B3+1</f>
        <v>2010</v>
      </c>
      <c r="F3" s="772"/>
      <c r="G3" s="794"/>
      <c r="H3" s="772">
        <f>+E3+1</f>
        <v>2011</v>
      </c>
      <c r="I3" s="772"/>
      <c r="J3" s="772"/>
    </row>
    <row r="4" spans="1:11" s="32" customFormat="1" ht="18" customHeight="1">
      <c r="A4" s="790"/>
      <c r="B4" s="795"/>
      <c r="C4" s="796"/>
      <c r="D4" s="797"/>
      <c r="E4" s="795"/>
      <c r="F4" s="796"/>
      <c r="G4" s="797"/>
      <c r="H4" s="796"/>
      <c r="I4" s="796"/>
      <c r="J4" s="796"/>
      <c r="K4" s="81"/>
    </row>
    <row r="5" spans="1:11" s="32" customFormat="1" ht="36" customHeight="1">
      <c r="A5" s="791"/>
      <c r="B5" s="134" t="s">
        <v>767</v>
      </c>
      <c r="C5" s="134" t="s">
        <v>768</v>
      </c>
      <c r="D5" s="134" t="s">
        <v>769</v>
      </c>
      <c r="E5" s="134" t="s">
        <v>767</v>
      </c>
      <c r="F5" s="134" t="s">
        <v>768</v>
      </c>
      <c r="G5" s="134" t="s">
        <v>769</v>
      </c>
      <c r="H5" s="134" t="s">
        <v>767</v>
      </c>
      <c r="I5" s="134" t="s">
        <v>768</v>
      </c>
      <c r="J5" s="348" t="s">
        <v>769</v>
      </c>
      <c r="K5" s="81"/>
    </row>
    <row r="6" spans="1:10" s="32" customFormat="1" ht="30" customHeight="1">
      <c r="A6" s="103" t="s">
        <v>770</v>
      </c>
      <c r="B6" s="83">
        <v>8578</v>
      </c>
      <c r="C6" s="83">
        <v>565</v>
      </c>
      <c r="D6" s="90">
        <f>+C6+B6</f>
        <v>9143</v>
      </c>
      <c r="E6" s="83">
        <v>7179</v>
      </c>
      <c r="F6" s="83">
        <v>565</v>
      </c>
      <c r="G6" s="90">
        <f>+F6+E6</f>
        <v>7744</v>
      </c>
      <c r="H6" s="83">
        <v>8262</v>
      </c>
      <c r="I6" s="83">
        <v>598</v>
      </c>
      <c r="J6" s="90">
        <f>+I6+H6</f>
        <v>8860</v>
      </c>
    </row>
    <row r="7" spans="1:10" s="32" customFormat="1" ht="30" customHeight="1">
      <c r="A7" s="414" t="s">
        <v>771</v>
      </c>
      <c r="B7" s="83">
        <v>8514</v>
      </c>
      <c r="C7" s="83">
        <v>459</v>
      </c>
      <c r="D7" s="90">
        <f aca="true" t="shared" si="0" ref="D7:D15">+C7+B7</f>
        <v>8973</v>
      </c>
      <c r="E7" s="83">
        <v>8384</v>
      </c>
      <c r="F7" s="83">
        <v>534</v>
      </c>
      <c r="G7" s="90">
        <f aca="true" t="shared" si="1" ref="G7:G15">+F7+E7</f>
        <v>8918</v>
      </c>
      <c r="H7" s="83">
        <v>9649</v>
      </c>
      <c r="I7" s="83">
        <v>614</v>
      </c>
      <c r="J7" s="90">
        <f aca="true" t="shared" si="2" ref="J7:J15">+I7+H7</f>
        <v>10263</v>
      </c>
    </row>
    <row r="8" spans="1:10" s="32" customFormat="1" ht="30" customHeight="1">
      <c r="A8" s="414" t="s">
        <v>1119</v>
      </c>
      <c r="B8" s="83">
        <v>8048</v>
      </c>
      <c r="C8" s="83">
        <v>402</v>
      </c>
      <c r="D8" s="90">
        <f t="shared" si="0"/>
        <v>8450</v>
      </c>
      <c r="E8" s="83">
        <v>8187</v>
      </c>
      <c r="F8" s="83">
        <v>501</v>
      </c>
      <c r="G8" s="90">
        <f t="shared" si="1"/>
        <v>8688</v>
      </c>
      <c r="H8" s="83">
        <v>9917</v>
      </c>
      <c r="I8" s="83">
        <v>575</v>
      </c>
      <c r="J8" s="90">
        <f t="shared" si="2"/>
        <v>10492</v>
      </c>
    </row>
    <row r="9" spans="1:10" s="32" customFormat="1" ht="30" customHeight="1">
      <c r="A9" s="414" t="s">
        <v>772</v>
      </c>
      <c r="B9" s="83">
        <v>7868</v>
      </c>
      <c r="C9" s="83">
        <v>433</v>
      </c>
      <c r="D9" s="90">
        <f t="shared" si="0"/>
        <v>8301</v>
      </c>
      <c r="E9" s="83">
        <v>7685</v>
      </c>
      <c r="F9" s="83">
        <v>452</v>
      </c>
      <c r="G9" s="90">
        <f t="shared" si="1"/>
        <v>8137</v>
      </c>
      <c r="H9" s="83">
        <v>8799</v>
      </c>
      <c r="I9" s="83">
        <v>548</v>
      </c>
      <c r="J9" s="90">
        <f t="shared" si="2"/>
        <v>9347</v>
      </c>
    </row>
    <row r="10" spans="1:10" s="32" customFormat="1" ht="30" customHeight="1">
      <c r="A10" s="414" t="s">
        <v>773</v>
      </c>
      <c r="B10" s="83">
        <v>6661</v>
      </c>
      <c r="C10" s="83">
        <v>451</v>
      </c>
      <c r="D10" s="90">
        <f t="shared" si="0"/>
        <v>7112</v>
      </c>
      <c r="E10" s="83">
        <v>7173</v>
      </c>
      <c r="F10" s="83">
        <v>477</v>
      </c>
      <c r="G10" s="90">
        <f t="shared" si="1"/>
        <v>7650</v>
      </c>
      <c r="H10" s="83">
        <v>6421</v>
      </c>
      <c r="I10" s="83">
        <v>446</v>
      </c>
      <c r="J10" s="90">
        <f t="shared" si="2"/>
        <v>6867</v>
      </c>
    </row>
    <row r="11" spans="1:10" s="32" customFormat="1" ht="30" customHeight="1">
      <c r="A11" s="414" t="s">
        <v>774</v>
      </c>
      <c r="B11" s="83">
        <v>5247</v>
      </c>
      <c r="C11" s="83">
        <v>284</v>
      </c>
      <c r="D11" s="90">
        <f t="shared" si="0"/>
        <v>5531</v>
      </c>
      <c r="E11" s="83">
        <v>5498</v>
      </c>
      <c r="F11" s="83">
        <v>366</v>
      </c>
      <c r="G11" s="90">
        <f t="shared" si="1"/>
        <v>5864</v>
      </c>
      <c r="H11" s="83">
        <v>5891</v>
      </c>
      <c r="I11" s="83">
        <v>393</v>
      </c>
      <c r="J11" s="90">
        <f t="shared" si="2"/>
        <v>6284</v>
      </c>
    </row>
    <row r="12" spans="1:10" s="32" customFormat="1" ht="30" customHeight="1">
      <c r="A12" s="414" t="s">
        <v>775</v>
      </c>
      <c r="B12" s="83">
        <v>7020</v>
      </c>
      <c r="C12" s="83">
        <v>410</v>
      </c>
      <c r="D12" s="90">
        <f t="shared" si="0"/>
        <v>7430</v>
      </c>
      <c r="E12" s="83">
        <v>6876</v>
      </c>
      <c r="F12" s="83">
        <v>435</v>
      </c>
      <c r="G12" s="90">
        <f t="shared" si="1"/>
        <v>7311</v>
      </c>
      <c r="H12" s="83">
        <v>7792</v>
      </c>
      <c r="I12" s="83">
        <v>441</v>
      </c>
      <c r="J12" s="90">
        <f t="shared" si="2"/>
        <v>8233</v>
      </c>
    </row>
    <row r="13" spans="1:10" s="32" customFormat="1" ht="30" customHeight="1">
      <c r="A13" s="414" t="s">
        <v>776</v>
      </c>
      <c r="B13" s="83">
        <v>8810</v>
      </c>
      <c r="C13" s="83">
        <v>558</v>
      </c>
      <c r="D13" s="90">
        <f t="shared" si="0"/>
        <v>9368</v>
      </c>
      <c r="E13" s="83">
        <v>8026</v>
      </c>
      <c r="F13" s="83">
        <v>562</v>
      </c>
      <c r="G13" s="90">
        <f t="shared" si="1"/>
        <v>8588</v>
      </c>
      <c r="H13" s="83">
        <v>8325</v>
      </c>
      <c r="I13" s="83">
        <v>553</v>
      </c>
      <c r="J13" s="90">
        <f t="shared" si="2"/>
        <v>8878</v>
      </c>
    </row>
    <row r="14" spans="1:10" s="32" customFormat="1" ht="30" customHeight="1">
      <c r="A14" s="415" t="s">
        <v>777</v>
      </c>
      <c r="B14" s="83">
        <v>0</v>
      </c>
      <c r="C14" s="83">
        <v>0</v>
      </c>
      <c r="D14" s="90">
        <f t="shared" si="0"/>
        <v>0</v>
      </c>
      <c r="E14" s="83">
        <v>0</v>
      </c>
      <c r="F14" s="83">
        <v>0</v>
      </c>
      <c r="G14" s="90">
        <f t="shared" si="1"/>
        <v>0</v>
      </c>
      <c r="H14" s="83">
        <v>0</v>
      </c>
      <c r="I14" s="83">
        <v>0</v>
      </c>
      <c r="J14" s="90">
        <f t="shared" si="2"/>
        <v>0</v>
      </c>
    </row>
    <row r="15" spans="1:10" s="32" customFormat="1" ht="30" customHeight="1">
      <c r="A15" s="415" t="s">
        <v>778</v>
      </c>
      <c r="B15" s="83">
        <v>8</v>
      </c>
      <c r="C15" s="83">
        <v>0</v>
      </c>
      <c r="D15" s="90">
        <f t="shared" si="0"/>
        <v>8</v>
      </c>
      <c r="E15" s="83">
        <v>3</v>
      </c>
      <c r="F15" s="83">
        <v>0</v>
      </c>
      <c r="G15" s="90">
        <f t="shared" si="1"/>
        <v>3</v>
      </c>
      <c r="H15" s="83">
        <v>3</v>
      </c>
      <c r="I15" s="83">
        <v>0</v>
      </c>
      <c r="J15" s="90">
        <f t="shared" si="2"/>
        <v>3</v>
      </c>
    </row>
    <row r="16" spans="1:10" s="32" customFormat="1" ht="30.75" customHeight="1">
      <c r="A16" s="416" t="s">
        <v>779</v>
      </c>
      <c r="B16" s="147">
        <f aca="true" t="shared" si="3" ref="B16:J16">SUM(B6:B15)</f>
        <v>60754</v>
      </c>
      <c r="C16" s="147">
        <f t="shared" si="3"/>
        <v>3562</v>
      </c>
      <c r="D16" s="147">
        <f t="shared" si="3"/>
        <v>64316</v>
      </c>
      <c r="E16" s="147">
        <f t="shared" si="3"/>
        <v>59011</v>
      </c>
      <c r="F16" s="147">
        <f t="shared" si="3"/>
        <v>3892</v>
      </c>
      <c r="G16" s="147">
        <f t="shared" si="3"/>
        <v>62903</v>
      </c>
      <c r="H16" s="147">
        <f t="shared" si="3"/>
        <v>65059</v>
      </c>
      <c r="I16" s="147">
        <f t="shared" si="3"/>
        <v>4168</v>
      </c>
      <c r="J16" s="147">
        <f t="shared" si="3"/>
        <v>69227</v>
      </c>
    </row>
    <row r="17" ht="15" customHeight="1">
      <c r="A17" s="86"/>
    </row>
    <row r="19" spans="9:10" ht="12.75">
      <c r="I19" s="792"/>
      <c r="J19" s="792"/>
    </row>
    <row r="49" spans="2:5" ht="12.75">
      <c r="B49" s="87"/>
      <c r="C49" s="87"/>
      <c r="D49" s="87"/>
      <c r="E49" s="87"/>
    </row>
  </sheetData>
  <sheetProtection/>
  <mergeCells count="7">
    <mergeCell ref="A1:J1"/>
    <mergeCell ref="A2:J2"/>
    <mergeCell ref="A3:A5"/>
    <mergeCell ref="I19:J19"/>
    <mergeCell ref="B3:D4"/>
    <mergeCell ref="E3:G4"/>
    <mergeCell ref="H3:J4"/>
  </mergeCells>
  <printOptions horizontalCentered="1" verticalCentered="1"/>
  <pageMargins left="0" right="0" top="0" bottom="0" header="0" footer="0"/>
  <pageSetup horizontalDpi="600" verticalDpi="600" orientation="portrait" paperSize="9" scale="95" r:id="rId2"/>
  <drawing r:id="rId1"/>
</worksheet>
</file>

<file path=xl/worksheets/sheet17.xml><?xml version="1.0" encoding="utf-8"?>
<worksheet xmlns="http://schemas.openxmlformats.org/spreadsheetml/2006/main" xmlns:r="http://schemas.openxmlformats.org/officeDocument/2006/relationships">
  <dimension ref="A2:E19"/>
  <sheetViews>
    <sheetView showGridLines="0" zoomScalePageLayoutView="0" workbookViewId="0" topLeftCell="A1">
      <selection activeCell="D19" sqref="D19"/>
    </sheetView>
  </sheetViews>
  <sheetFormatPr defaultColWidth="9.140625" defaultRowHeight="12.75"/>
  <cols>
    <col min="1" max="1" width="1.7109375" style="0" customWidth="1"/>
    <col min="2" max="2" width="24.8515625" style="0" customWidth="1"/>
    <col min="3" max="4" width="13.00390625" style="0" customWidth="1"/>
    <col min="5" max="5" width="12.421875" style="0" bestFit="1" customWidth="1"/>
  </cols>
  <sheetData>
    <row r="1" ht="15" customHeight="1"/>
    <row r="2" spans="2:5" ht="15" customHeight="1">
      <c r="B2" s="798"/>
      <c r="C2" s="799"/>
      <c r="D2" s="799"/>
      <c r="E2" s="799"/>
    </row>
    <row r="3" spans="1:4" ht="7.5" customHeight="1">
      <c r="A3" s="1" t="s">
        <v>907</v>
      </c>
      <c r="B3" s="1"/>
      <c r="C3" s="1"/>
      <c r="D3" s="1"/>
    </row>
    <row r="4" spans="2:5" ht="27" customHeight="1">
      <c r="B4" s="800"/>
      <c r="C4" s="800"/>
      <c r="D4" s="800"/>
      <c r="E4" s="800"/>
    </row>
    <row r="5" ht="15" customHeight="1">
      <c r="E5" s="7" t="s">
        <v>10</v>
      </c>
    </row>
    <row r="6" spans="2:5" ht="15" customHeight="1">
      <c r="B6" s="4"/>
      <c r="C6" s="801">
        <f>+'TABLO-1.3.16'!B3</f>
        <v>2009</v>
      </c>
      <c r="D6" s="801">
        <f>+C6+1</f>
        <v>2010</v>
      </c>
      <c r="E6" s="801">
        <f>+D6+1</f>
        <v>2011</v>
      </c>
    </row>
    <row r="7" spans="2:5" ht="15" customHeight="1">
      <c r="B7" s="2"/>
      <c r="C7" s="802"/>
      <c r="D7" s="802"/>
      <c r="E7" s="802"/>
    </row>
    <row r="8" spans="2:5" ht="15" customHeight="1">
      <c r="B8" s="3" t="s">
        <v>1</v>
      </c>
      <c r="C8" s="8">
        <f>+'TABLO-1.3.16'!D6</f>
        <v>9143</v>
      </c>
      <c r="D8" s="8">
        <f>+'TABLO-1.3.16'!G6</f>
        <v>7744</v>
      </c>
      <c r="E8" s="11">
        <f>+'TABLO-1.3.16'!J6</f>
        <v>8860</v>
      </c>
    </row>
    <row r="9" spans="2:5" ht="15" customHeight="1">
      <c r="B9" s="6" t="s">
        <v>2</v>
      </c>
      <c r="C9" s="8">
        <f>+'TABLO-1.3.16'!D7</f>
        <v>8973</v>
      </c>
      <c r="D9" s="8">
        <f>+'TABLO-1.3.16'!G7</f>
        <v>8918</v>
      </c>
      <c r="E9" s="11">
        <f>+'TABLO-1.3.16'!J7</f>
        <v>10263</v>
      </c>
    </row>
    <row r="10" spans="2:5" ht="15" customHeight="1">
      <c r="B10" s="6" t="s">
        <v>3</v>
      </c>
      <c r="C10" s="8">
        <f>+'TABLO-1.3.16'!D8</f>
        <v>8450</v>
      </c>
      <c r="D10" s="8">
        <f>+'TABLO-1.3.16'!G8</f>
        <v>8688</v>
      </c>
      <c r="E10" s="11">
        <f>+'TABLO-1.3.16'!J8</f>
        <v>10492</v>
      </c>
    </row>
    <row r="11" spans="2:5" ht="15" customHeight="1">
      <c r="B11" s="6" t="s">
        <v>4</v>
      </c>
      <c r="C11" s="8">
        <f>+'TABLO-1.3.16'!D9</f>
        <v>8301</v>
      </c>
      <c r="D11" s="8">
        <f>+'TABLO-1.3.16'!G9</f>
        <v>8137</v>
      </c>
      <c r="E11" s="11">
        <f>+'TABLO-1.3.16'!J9</f>
        <v>9347</v>
      </c>
    </row>
    <row r="12" spans="2:5" ht="15" customHeight="1">
      <c r="B12" s="6" t="s">
        <v>5</v>
      </c>
      <c r="C12" s="8">
        <f>+'TABLO-1.3.16'!D10</f>
        <v>7112</v>
      </c>
      <c r="D12" s="8">
        <f>+'TABLO-1.3.16'!G10</f>
        <v>7650</v>
      </c>
      <c r="E12" s="11">
        <f>+'TABLO-1.3.16'!J10</f>
        <v>6867</v>
      </c>
    </row>
    <row r="13" spans="2:5" ht="15" customHeight="1">
      <c r="B13" s="6" t="s">
        <v>6</v>
      </c>
      <c r="C13" s="8">
        <f>+'TABLO-1.3.16'!D11</f>
        <v>5531</v>
      </c>
      <c r="D13" s="8">
        <f>+'TABLO-1.3.16'!G11</f>
        <v>5864</v>
      </c>
      <c r="E13" s="11">
        <f>+'TABLO-1.3.16'!J11</f>
        <v>6284</v>
      </c>
    </row>
    <row r="14" spans="2:5" ht="15" customHeight="1">
      <c r="B14" s="6" t="s">
        <v>7</v>
      </c>
      <c r="C14" s="8">
        <f>+'TABLO-1.3.16'!D12</f>
        <v>7430</v>
      </c>
      <c r="D14" s="8">
        <f>+'TABLO-1.3.16'!G12</f>
        <v>7311</v>
      </c>
      <c r="E14" s="11">
        <f>+'TABLO-1.3.16'!J12</f>
        <v>8233</v>
      </c>
    </row>
    <row r="15" spans="2:5" ht="15" customHeight="1">
      <c r="B15" s="6" t="s">
        <v>8</v>
      </c>
      <c r="C15" s="8">
        <f>+'TABLO-1.3.16'!D13</f>
        <v>9368</v>
      </c>
      <c r="D15" s="8">
        <f>+'TABLO-1.3.16'!G13</f>
        <v>8588</v>
      </c>
      <c r="E15" s="11">
        <f>+'TABLO-1.3.16'!J13</f>
        <v>8878</v>
      </c>
    </row>
    <row r="16" spans="2:5" ht="15" customHeight="1">
      <c r="B16" s="6" t="s">
        <v>9</v>
      </c>
      <c r="C16" s="8">
        <f>+'TABLO-1.3.16'!D14</f>
        <v>0</v>
      </c>
      <c r="D16" s="8">
        <f>+'TABLO-1.3.16'!G14</f>
        <v>0</v>
      </c>
      <c r="E16" s="11">
        <f>+'TABLO-1.3.16'!J14</f>
        <v>0</v>
      </c>
    </row>
    <row r="17" spans="2:5" ht="15" customHeight="1">
      <c r="B17" s="10" t="s">
        <v>1045</v>
      </c>
      <c r="C17" s="8">
        <f>+'TABLO-1.3.16'!D15</f>
        <v>8</v>
      </c>
      <c r="D17" s="8">
        <f>+'TABLO-1.3.16'!G15</f>
        <v>3</v>
      </c>
      <c r="E17" s="11">
        <f>+'TABLO-1.3.16'!J15</f>
        <v>3</v>
      </c>
    </row>
    <row r="18" spans="2:5" ht="15" customHeight="1">
      <c r="B18" s="3" t="s">
        <v>994</v>
      </c>
      <c r="C18" s="9">
        <f>SUM(C8:C17)</f>
        <v>64316</v>
      </c>
      <c r="D18" s="9">
        <f>SUM(D8:D17)</f>
        <v>62903</v>
      </c>
      <c r="E18" s="9">
        <f>SUM(E8:E17)</f>
        <v>69227</v>
      </c>
    </row>
    <row r="19" ht="15" customHeight="1">
      <c r="B19" s="5"/>
    </row>
    <row r="20" ht="15" customHeight="1"/>
    <row r="21" ht="15" customHeight="1"/>
  </sheetData>
  <sheetProtection/>
  <mergeCells count="5">
    <mergeCell ref="B2:E2"/>
    <mergeCell ref="B4:E4"/>
    <mergeCell ref="E6:E7"/>
    <mergeCell ref="C6:C7"/>
    <mergeCell ref="D6:D7"/>
  </mergeCells>
  <printOptions horizontalCentered="1" verticalCentered="1"/>
  <pageMargins left="0.1968503937007874" right="0.1968503937007874" top="0.1968503937007874" bottom="0.1968503937007874" header="0.1968503937007874" footer="0.1968503937007874"/>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J45"/>
  <sheetViews>
    <sheetView showGridLines="0" zoomScalePageLayoutView="0" workbookViewId="0" topLeftCell="A1">
      <selection activeCell="A1" sqref="A1:G1"/>
    </sheetView>
  </sheetViews>
  <sheetFormatPr defaultColWidth="9.140625" defaultRowHeight="12.75"/>
  <cols>
    <col min="1" max="1" width="36.00390625" style="30" customWidth="1"/>
    <col min="2" max="7" width="10.7109375" style="30" customWidth="1"/>
    <col min="8" max="8" width="8.8515625" style="30" customWidth="1"/>
    <col min="9" max="16384" width="9.140625" style="30" customWidth="1"/>
  </cols>
  <sheetData>
    <row r="1" spans="1:7" ht="33" customHeight="1">
      <c r="A1" s="812" t="s">
        <v>1094</v>
      </c>
      <c r="B1" s="812"/>
      <c r="C1" s="812"/>
      <c r="D1" s="812"/>
      <c r="E1" s="812"/>
      <c r="F1" s="812"/>
      <c r="G1" s="812"/>
    </row>
    <row r="2" spans="1:8" s="32" customFormat="1" ht="33" customHeight="1">
      <c r="A2" s="815" t="s">
        <v>1095</v>
      </c>
      <c r="B2" s="815"/>
      <c r="C2" s="815"/>
      <c r="D2" s="815"/>
      <c r="E2" s="815"/>
      <c r="F2" s="815"/>
      <c r="G2" s="815"/>
      <c r="H2" s="30"/>
    </row>
    <row r="3" spans="1:8" ht="24.75" customHeight="1">
      <c r="A3" s="805" t="s">
        <v>1136</v>
      </c>
      <c r="B3" s="816">
        <v>2010</v>
      </c>
      <c r="C3" s="817"/>
      <c r="D3" s="818"/>
      <c r="E3" s="823">
        <f>+B3+1</f>
        <v>2011</v>
      </c>
      <c r="F3" s="817"/>
      <c r="G3" s="823"/>
      <c r="H3" s="60"/>
    </row>
    <row r="4" spans="1:7" ht="24.75" customHeight="1">
      <c r="A4" s="806"/>
      <c r="B4" s="813" t="s">
        <v>763</v>
      </c>
      <c r="C4" s="813" t="s">
        <v>764</v>
      </c>
      <c r="D4" s="813" t="s">
        <v>765</v>
      </c>
      <c r="E4" s="813" t="s">
        <v>763</v>
      </c>
      <c r="F4" s="813" t="s">
        <v>764</v>
      </c>
      <c r="G4" s="810" t="s">
        <v>765</v>
      </c>
    </row>
    <row r="5" spans="1:8" ht="24.75" customHeight="1">
      <c r="A5" s="807"/>
      <c r="B5" s="814"/>
      <c r="C5" s="814"/>
      <c r="D5" s="814"/>
      <c r="E5" s="814"/>
      <c r="F5" s="814"/>
      <c r="G5" s="811"/>
      <c r="H5" s="60"/>
    </row>
    <row r="6" spans="1:7" ht="18" customHeight="1">
      <c r="A6" s="417" t="s">
        <v>996</v>
      </c>
      <c r="B6" s="63">
        <v>1823</v>
      </c>
      <c r="C6" s="63">
        <v>148</v>
      </c>
      <c r="D6" s="64">
        <f aca="true" t="shared" si="0" ref="D6:D15">+C6+B6</f>
        <v>1971</v>
      </c>
      <c r="E6" s="63">
        <v>1438</v>
      </c>
      <c r="F6" s="63">
        <v>58</v>
      </c>
      <c r="G6" s="64">
        <f aca="true" t="shared" si="1" ref="G6:G15">+F6+E6</f>
        <v>1496</v>
      </c>
    </row>
    <row r="7" spans="1:7" ht="18" customHeight="1">
      <c r="A7" s="418" t="s">
        <v>997</v>
      </c>
      <c r="B7" s="65">
        <v>6329</v>
      </c>
      <c r="C7" s="65">
        <v>544</v>
      </c>
      <c r="D7" s="66">
        <f t="shared" si="0"/>
        <v>6873</v>
      </c>
      <c r="E7" s="65">
        <v>8474</v>
      </c>
      <c r="F7" s="65">
        <v>672</v>
      </c>
      <c r="G7" s="66">
        <f t="shared" si="1"/>
        <v>9146</v>
      </c>
    </row>
    <row r="8" spans="1:7" ht="18" customHeight="1">
      <c r="A8" s="419" t="s">
        <v>100</v>
      </c>
      <c r="B8" s="63">
        <v>9131</v>
      </c>
      <c r="C8" s="63">
        <v>787</v>
      </c>
      <c r="D8" s="64">
        <f t="shared" si="0"/>
        <v>9918</v>
      </c>
      <c r="E8" s="63">
        <v>9759</v>
      </c>
      <c r="F8" s="63">
        <v>825</v>
      </c>
      <c r="G8" s="66">
        <f t="shared" si="1"/>
        <v>10584</v>
      </c>
    </row>
    <row r="9" spans="1:7" ht="18" customHeight="1">
      <c r="A9" s="419" t="s">
        <v>101</v>
      </c>
      <c r="B9" s="63">
        <v>17361</v>
      </c>
      <c r="C9" s="63">
        <v>1172</v>
      </c>
      <c r="D9" s="64">
        <f t="shared" si="0"/>
        <v>18533</v>
      </c>
      <c r="E9" s="63">
        <v>17811</v>
      </c>
      <c r="F9" s="63">
        <v>1267</v>
      </c>
      <c r="G9" s="66">
        <f t="shared" si="1"/>
        <v>19078</v>
      </c>
    </row>
    <row r="10" spans="1:7" ht="18" customHeight="1">
      <c r="A10" s="419" t="s">
        <v>102</v>
      </c>
      <c r="B10" s="63">
        <v>9152</v>
      </c>
      <c r="C10" s="63">
        <v>551</v>
      </c>
      <c r="D10" s="64">
        <f t="shared" si="0"/>
        <v>9703</v>
      </c>
      <c r="E10" s="63">
        <v>9670</v>
      </c>
      <c r="F10" s="63">
        <v>586</v>
      </c>
      <c r="G10" s="66">
        <f t="shared" si="1"/>
        <v>10256</v>
      </c>
    </row>
    <row r="11" spans="1:7" ht="18" customHeight="1">
      <c r="A11" s="419" t="s">
        <v>104</v>
      </c>
      <c r="B11" s="63">
        <v>3596</v>
      </c>
      <c r="C11" s="63">
        <v>162</v>
      </c>
      <c r="D11" s="64">
        <f t="shared" si="0"/>
        <v>3758</v>
      </c>
      <c r="E11" s="63">
        <v>4239</v>
      </c>
      <c r="F11" s="63">
        <v>190</v>
      </c>
      <c r="G11" s="66">
        <f t="shared" si="1"/>
        <v>4429</v>
      </c>
    </row>
    <row r="12" spans="1:7" ht="18" customHeight="1">
      <c r="A12" s="419" t="s">
        <v>103</v>
      </c>
      <c r="B12" s="63">
        <v>9058</v>
      </c>
      <c r="C12" s="63">
        <v>431</v>
      </c>
      <c r="D12" s="64">
        <f t="shared" si="0"/>
        <v>9489</v>
      </c>
      <c r="E12" s="63">
        <v>10414</v>
      </c>
      <c r="F12" s="63">
        <v>448</v>
      </c>
      <c r="G12" s="66">
        <f t="shared" si="1"/>
        <v>10862</v>
      </c>
    </row>
    <row r="13" spans="1:7" ht="18" customHeight="1">
      <c r="A13" s="419" t="s">
        <v>105</v>
      </c>
      <c r="B13" s="63">
        <v>1834</v>
      </c>
      <c r="C13" s="63">
        <v>72</v>
      </c>
      <c r="D13" s="64">
        <f t="shared" si="0"/>
        <v>1906</v>
      </c>
      <c r="E13" s="63">
        <v>2341</v>
      </c>
      <c r="F13" s="63">
        <v>84</v>
      </c>
      <c r="G13" s="66">
        <f t="shared" si="1"/>
        <v>2425</v>
      </c>
    </row>
    <row r="14" spans="1:7" ht="18" customHeight="1">
      <c r="A14" s="419" t="s">
        <v>106</v>
      </c>
      <c r="B14" s="63">
        <v>561</v>
      </c>
      <c r="C14" s="63">
        <v>20</v>
      </c>
      <c r="D14" s="64">
        <f t="shared" si="0"/>
        <v>581</v>
      </c>
      <c r="E14" s="63">
        <v>701</v>
      </c>
      <c r="F14" s="63">
        <v>28</v>
      </c>
      <c r="G14" s="66">
        <f t="shared" si="1"/>
        <v>729</v>
      </c>
    </row>
    <row r="15" spans="1:10" s="69" customFormat="1" ht="18" customHeight="1">
      <c r="A15" s="420" t="s">
        <v>11</v>
      </c>
      <c r="B15" s="67">
        <v>166</v>
      </c>
      <c r="C15" s="67">
        <v>5</v>
      </c>
      <c r="D15" s="68">
        <f t="shared" si="0"/>
        <v>171</v>
      </c>
      <c r="E15" s="67">
        <v>212</v>
      </c>
      <c r="F15" s="67">
        <v>10</v>
      </c>
      <c r="G15" s="68">
        <f t="shared" si="1"/>
        <v>222</v>
      </c>
      <c r="J15" s="70"/>
    </row>
    <row r="16" spans="1:7" s="69" customFormat="1" ht="18" customHeight="1">
      <c r="A16" s="71" t="s">
        <v>766</v>
      </c>
      <c r="B16" s="72">
        <f aca="true" t="shared" si="2" ref="B16:G16">SUM(B6:B15)</f>
        <v>59011</v>
      </c>
      <c r="C16" s="72">
        <f t="shared" si="2"/>
        <v>3892</v>
      </c>
      <c r="D16" s="72">
        <f t="shared" si="2"/>
        <v>62903</v>
      </c>
      <c r="E16" s="72">
        <f t="shared" si="2"/>
        <v>65059</v>
      </c>
      <c r="F16" s="72">
        <f t="shared" si="2"/>
        <v>4168</v>
      </c>
      <c r="G16" s="72">
        <f t="shared" si="2"/>
        <v>69227</v>
      </c>
    </row>
    <row r="17" spans="1:7" s="73" customFormat="1" ht="18" customHeight="1">
      <c r="A17" s="808" t="s">
        <v>1137</v>
      </c>
      <c r="B17" s="803">
        <f>+B19+B20</f>
        <v>1433934</v>
      </c>
      <c r="C17" s="803">
        <f>+C19+C20</f>
        <v>68937</v>
      </c>
      <c r="D17" s="803">
        <f>+C17+B17</f>
        <v>1502871</v>
      </c>
      <c r="E17" s="803">
        <f>+E19+E20</f>
        <v>1679228</v>
      </c>
      <c r="F17" s="803">
        <f>+F19+F20</f>
        <v>78194</v>
      </c>
      <c r="G17" s="803">
        <f>+F17+E17</f>
        <v>1757422</v>
      </c>
    </row>
    <row r="18" spans="1:7" s="73" customFormat="1" ht="18" customHeight="1">
      <c r="A18" s="809"/>
      <c r="B18" s="804"/>
      <c r="C18" s="804"/>
      <c r="D18" s="804"/>
      <c r="E18" s="804"/>
      <c r="F18" s="804"/>
      <c r="G18" s="804"/>
    </row>
    <row r="19" spans="1:7" s="73" customFormat="1" ht="18" customHeight="1">
      <c r="A19" s="74" t="s">
        <v>1056</v>
      </c>
      <c r="B19" s="63">
        <v>46044</v>
      </c>
      <c r="C19" s="63">
        <v>1272</v>
      </c>
      <c r="D19" s="63">
        <f>+C19+B19</f>
        <v>47316</v>
      </c>
      <c r="E19" s="63">
        <v>53947</v>
      </c>
      <c r="F19" s="63">
        <v>1547</v>
      </c>
      <c r="G19" s="63">
        <f>SUM(E19:F19)</f>
        <v>55494</v>
      </c>
    </row>
    <row r="20" spans="1:7" s="73" customFormat="1" ht="18" customHeight="1">
      <c r="A20" s="75" t="s">
        <v>1057</v>
      </c>
      <c r="B20" s="76">
        <v>1387890</v>
      </c>
      <c r="C20" s="76">
        <v>67665</v>
      </c>
      <c r="D20" s="76">
        <f>+D17-D19</f>
        <v>1455555</v>
      </c>
      <c r="E20" s="76">
        <v>1625281</v>
      </c>
      <c r="F20" s="76">
        <v>76647</v>
      </c>
      <c r="G20" s="76">
        <f>+G17-G19</f>
        <v>1701928</v>
      </c>
    </row>
    <row r="21" spans="1:7" ht="37.5" customHeight="1">
      <c r="A21" s="495" t="s">
        <v>1058</v>
      </c>
      <c r="B21" s="47">
        <f aca="true" t="shared" si="3" ref="B21:G21">+B17/B16</f>
        <v>24.299435698429107</v>
      </c>
      <c r="C21" s="47">
        <f t="shared" si="3"/>
        <v>17.712487153134635</v>
      </c>
      <c r="D21" s="47">
        <f t="shared" si="3"/>
        <v>23.89188115034259</v>
      </c>
      <c r="E21" s="47">
        <f t="shared" si="3"/>
        <v>25.81084861433468</v>
      </c>
      <c r="F21" s="47">
        <f t="shared" si="3"/>
        <v>18.760556621880998</v>
      </c>
      <c r="G21" s="47">
        <f t="shared" si="3"/>
        <v>25.386366591069958</v>
      </c>
    </row>
    <row r="22" spans="1:7" ht="28.5" customHeight="1">
      <c r="A22" s="77"/>
      <c r="B22" s="64"/>
      <c r="C22" s="64"/>
      <c r="D22" s="64"/>
      <c r="E22" s="64"/>
      <c r="F22" s="64"/>
      <c r="G22" s="64"/>
    </row>
    <row r="23" spans="1:7" ht="29.25" customHeight="1">
      <c r="A23" s="826" t="s">
        <v>1096</v>
      </c>
      <c r="B23" s="826"/>
      <c r="C23" s="826"/>
      <c r="D23" s="826"/>
      <c r="E23" s="826"/>
      <c r="F23" s="826"/>
      <c r="G23" s="826"/>
    </row>
    <row r="24" spans="1:8" s="32" customFormat="1" ht="31.5" customHeight="1">
      <c r="A24" s="825" t="s">
        <v>1097</v>
      </c>
      <c r="B24" s="825"/>
      <c r="C24" s="825"/>
      <c r="D24" s="825"/>
      <c r="E24" s="825"/>
      <c r="F24" s="825"/>
      <c r="G24" s="825"/>
      <c r="H24" s="30"/>
    </row>
    <row r="25" spans="1:8" s="69" customFormat="1" ht="24.75" customHeight="1">
      <c r="A25" s="805" t="s">
        <v>1136</v>
      </c>
      <c r="B25" s="820">
        <v>2010</v>
      </c>
      <c r="C25" s="821"/>
      <c r="D25" s="822"/>
      <c r="E25" s="824">
        <f>+B25+1</f>
        <v>2011</v>
      </c>
      <c r="F25" s="821"/>
      <c r="G25" s="824"/>
      <c r="H25" s="78"/>
    </row>
    <row r="26" spans="1:8" s="69" customFormat="1" ht="24.75" customHeight="1">
      <c r="A26" s="806"/>
      <c r="B26" s="813" t="s">
        <v>763</v>
      </c>
      <c r="C26" s="813" t="s">
        <v>764</v>
      </c>
      <c r="D26" s="813" t="s">
        <v>765</v>
      </c>
      <c r="E26" s="813" t="s">
        <v>763</v>
      </c>
      <c r="F26" s="813" t="s">
        <v>764</v>
      </c>
      <c r="G26" s="810" t="s">
        <v>765</v>
      </c>
      <c r="H26" s="78"/>
    </row>
    <row r="27" spans="1:8" s="69" customFormat="1" ht="24.75" customHeight="1">
      <c r="A27" s="807"/>
      <c r="B27" s="814"/>
      <c r="C27" s="814"/>
      <c r="D27" s="814"/>
      <c r="E27" s="814"/>
      <c r="F27" s="814"/>
      <c r="G27" s="811"/>
      <c r="H27" s="78"/>
    </row>
    <row r="28" spans="1:7" s="69" customFormat="1" ht="18" customHeight="1">
      <c r="A28" s="417" t="s">
        <v>996</v>
      </c>
      <c r="B28" s="67">
        <v>86</v>
      </c>
      <c r="C28" s="67">
        <v>0</v>
      </c>
      <c r="D28" s="68">
        <f aca="true" t="shared" si="4" ref="D28:D37">+C28+B28</f>
        <v>86</v>
      </c>
      <c r="E28" s="413">
        <v>165</v>
      </c>
      <c r="F28" s="413">
        <v>0</v>
      </c>
      <c r="G28" s="68">
        <f aca="true" t="shared" si="5" ref="G28:G37">+F28+E28</f>
        <v>165</v>
      </c>
    </row>
    <row r="29" spans="1:7" s="69" customFormat="1" ht="18" customHeight="1">
      <c r="A29" s="418" t="s">
        <v>997</v>
      </c>
      <c r="B29" s="67">
        <v>23</v>
      </c>
      <c r="C29" s="67">
        <v>0</v>
      </c>
      <c r="D29" s="68">
        <f t="shared" si="4"/>
        <v>23</v>
      </c>
      <c r="E29" s="413">
        <v>19</v>
      </c>
      <c r="F29" s="413">
        <v>3</v>
      </c>
      <c r="G29" s="68">
        <f t="shared" si="5"/>
        <v>22</v>
      </c>
    </row>
    <row r="30" spans="1:7" s="69" customFormat="1" ht="18" customHeight="1">
      <c r="A30" s="419" t="s">
        <v>100</v>
      </c>
      <c r="B30" s="67">
        <v>48</v>
      </c>
      <c r="C30" s="67">
        <v>2</v>
      </c>
      <c r="D30" s="68">
        <f t="shared" si="4"/>
        <v>50</v>
      </c>
      <c r="E30" s="413">
        <v>38</v>
      </c>
      <c r="F30" s="413">
        <v>2</v>
      </c>
      <c r="G30" s="68">
        <f t="shared" si="5"/>
        <v>40</v>
      </c>
    </row>
    <row r="31" spans="1:7" s="69" customFormat="1" ht="18" customHeight="1">
      <c r="A31" s="419" t="s">
        <v>101</v>
      </c>
      <c r="B31" s="67">
        <v>170</v>
      </c>
      <c r="C31" s="67">
        <v>10</v>
      </c>
      <c r="D31" s="68">
        <f t="shared" si="4"/>
        <v>180</v>
      </c>
      <c r="E31" s="413">
        <v>107</v>
      </c>
      <c r="F31" s="413">
        <v>2</v>
      </c>
      <c r="G31" s="68">
        <f t="shared" si="5"/>
        <v>109</v>
      </c>
    </row>
    <row r="32" spans="1:7" s="69" customFormat="1" ht="18" customHeight="1">
      <c r="A32" s="419" t="s">
        <v>102</v>
      </c>
      <c r="B32" s="67">
        <v>110</v>
      </c>
      <c r="C32" s="67">
        <v>5</v>
      </c>
      <c r="D32" s="68">
        <f t="shared" si="4"/>
        <v>115</v>
      </c>
      <c r="E32" s="413">
        <v>122</v>
      </c>
      <c r="F32" s="413">
        <v>1</v>
      </c>
      <c r="G32" s="68">
        <f t="shared" si="5"/>
        <v>123</v>
      </c>
    </row>
    <row r="33" spans="1:7" s="69" customFormat="1" ht="18" customHeight="1">
      <c r="A33" s="419" t="s">
        <v>104</v>
      </c>
      <c r="B33" s="67">
        <v>37</v>
      </c>
      <c r="C33" s="67">
        <v>0</v>
      </c>
      <c r="D33" s="68">
        <f t="shared" si="4"/>
        <v>37</v>
      </c>
      <c r="E33" s="413">
        <v>139</v>
      </c>
      <c r="F33" s="413">
        <v>0</v>
      </c>
      <c r="G33" s="68">
        <f t="shared" si="5"/>
        <v>139</v>
      </c>
    </row>
    <row r="34" spans="1:7" s="69" customFormat="1" ht="18" customHeight="1">
      <c r="A34" s="419" t="s">
        <v>103</v>
      </c>
      <c r="B34" s="67">
        <v>28</v>
      </c>
      <c r="C34" s="67">
        <v>1</v>
      </c>
      <c r="D34" s="68">
        <f t="shared" si="4"/>
        <v>29</v>
      </c>
      <c r="E34" s="413">
        <v>88</v>
      </c>
      <c r="F34" s="413">
        <v>1</v>
      </c>
      <c r="G34" s="68">
        <f t="shared" si="5"/>
        <v>89</v>
      </c>
    </row>
    <row r="35" spans="1:7" s="69" customFormat="1" ht="18" customHeight="1">
      <c r="A35" s="419" t="s">
        <v>105</v>
      </c>
      <c r="B35" s="67">
        <v>4</v>
      </c>
      <c r="C35" s="67">
        <v>1</v>
      </c>
      <c r="D35" s="68">
        <f t="shared" si="4"/>
        <v>5</v>
      </c>
      <c r="E35" s="413">
        <v>5</v>
      </c>
      <c r="F35" s="413">
        <v>0</v>
      </c>
      <c r="G35" s="68">
        <f t="shared" si="5"/>
        <v>5</v>
      </c>
    </row>
    <row r="36" spans="1:7" s="69" customFormat="1" ht="18" customHeight="1">
      <c r="A36" s="419" t="s">
        <v>106</v>
      </c>
      <c r="B36" s="67">
        <v>4</v>
      </c>
      <c r="C36" s="67">
        <v>0</v>
      </c>
      <c r="D36" s="68">
        <f t="shared" si="4"/>
        <v>4</v>
      </c>
      <c r="E36" s="413">
        <v>4</v>
      </c>
      <c r="F36" s="413">
        <v>1</v>
      </c>
      <c r="G36" s="68">
        <f t="shared" si="5"/>
        <v>5</v>
      </c>
    </row>
    <row r="37" spans="1:7" s="69" customFormat="1" ht="18" customHeight="1">
      <c r="A37" s="420" t="s">
        <v>11</v>
      </c>
      <c r="B37" s="67">
        <v>4</v>
      </c>
      <c r="C37" s="67">
        <v>0</v>
      </c>
      <c r="D37" s="68">
        <f t="shared" si="4"/>
        <v>4</v>
      </c>
      <c r="E37" s="413">
        <v>0</v>
      </c>
      <c r="F37" s="413">
        <v>0</v>
      </c>
      <c r="G37" s="68">
        <f t="shared" si="5"/>
        <v>0</v>
      </c>
    </row>
    <row r="38" spans="1:7" s="69" customFormat="1" ht="18" customHeight="1">
      <c r="A38" s="71" t="s">
        <v>766</v>
      </c>
      <c r="B38" s="72">
        <f aca="true" t="shared" si="6" ref="B38:G38">SUM(B28:B37)</f>
        <v>514</v>
      </c>
      <c r="C38" s="72">
        <f t="shared" si="6"/>
        <v>19</v>
      </c>
      <c r="D38" s="72">
        <f t="shared" si="6"/>
        <v>533</v>
      </c>
      <c r="E38" s="72">
        <f t="shared" si="6"/>
        <v>687</v>
      </c>
      <c r="F38" s="72">
        <f t="shared" si="6"/>
        <v>10</v>
      </c>
      <c r="G38" s="72">
        <f t="shared" si="6"/>
        <v>697</v>
      </c>
    </row>
    <row r="39" spans="1:7" s="79" customFormat="1" ht="18" customHeight="1">
      <c r="A39" s="808" t="s">
        <v>1137</v>
      </c>
      <c r="B39" s="803">
        <f>+B41+B42</f>
        <v>12634</v>
      </c>
      <c r="C39" s="803">
        <f>+C41+C42</f>
        <v>519</v>
      </c>
      <c r="D39" s="803">
        <f>+C39+B39</f>
        <v>13153</v>
      </c>
      <c r="E39" s="803">
        <f>+E41+E42</f>
        <v>15060</v>
      </c>
      <c r="F39" s="803">
        <f>+F41+F42</f>
        <v>418</v>
      </c>
      <c r="G39" s="803">
        <f>+F39+E39</f>
        <v>15478</v>
      </c>
    </row>
    <row r="40" spans="1:7" s="79" customFormat="1" ht="18" customHeight="1">
      <c r="A40" s="809"/>
      <c r="B40" s="804"/>
      <c r="C40" s="804"/>
      <c r="D40" s="804"/>
      <c r="E40" s="804"/>
      <c r="F40" s="804"/>
      <c r="G40" s="804"/>
    </row>
    <row r="41" spans="1:7" s="79" customFormat="1" ht="18" customHeight="1">
      <c r="A41" s="74" t="s">
        <v>1056</v>
      </c>
      <c r="B41" s="63">
        <v>2461</v>
      </c>
      <c r="C41" s="63">
        <v>101</v>
      </c>
      <c r="D41" s="63">
        <f>+C41+B41</f>
        <v>2562</v>
      </c>
      <c r="E41" s="63">
        <v>3873</v>
      </c>
      <c r="F41" s="63">
        <v>45</v>
      </c>
      <c r="G41" s="63">
        <f>+F41+E41</f>
        <v>3918</v>
      </c>
    </row>
    <row r="42" spans="1:7" s="79" customFormat="1" ht="18" customHeight="1">
      <c r="A42" s="75" t="s">
        <v>1057</v>
      </c>
      <c r="B42" s="76">
        <v>10173</v>
      </c>
      <c r="C42" s="76">
        <v>418</v>
      </c>
      <c r="D42" s="76">
        <f>+C42+B42</f>
        <v>10591</v>
      </c>
      <c r="E42" s="76">
        <v>11187</v>
      </c>
      <c r="F42" s="76">
        <v>373</v>
      </c>
      <c r="G42" s="76">
        <f>+F42+E42</f>
        <v>11560</v>
      </c>
    </row>
    <row r="43" spans="1:8" s="73" customFormat="1" ht="50.25" customHeight="1">
      <c r="A43" s="819"/>
      <c r="B43" s="819"/>
      <c r="C43" s="819"/>
      <c r="D43" s="819"/>
      <c r="E43" s="819"/>
      <c r="F43" s="819"/>
      <c r="G43" s="819"/>
      <c r="H43" s="30"/>
    </row>
    <row r="44" ht="12.75">
      <c r="G44" s="80"/>
    </row>
    <row r="45" ht="12.75">
      <c r="E45" s="80"/>
    </row>
  </sheetData>
  <sheetProtection/>
  <mergeCells count="37">
    <mergeCell ref="F26:F27"/>
    <mergeCell ref="D26:D27"/>
    <mergeCell ref="B39:B40"/>
    <mergeCell ref="C39:C40"/>
    <mergeCell ref="D39:D40"/>
    <mergeCell ref="E39:E40"/>
    <mergeCell ref="F39:F40"/>
    <mergeCell ref="G39:G40"/>
    <mergeCell ref="A43:G43"/>
    <mergeCell ref="B25:D25"/>
    <mergeCell ref="E3:G3"/>
    <mergeCell ref="E25:G25"/>
    <mergeCell ref="F4:F5"/>
    <mergeCell ref="C26:C27"/>
    <mergeCell ref="B26:B27"/>
    <mergeCell ref="A24:G24"/>
    <mergeCell ref="A23:G23"/>
    <mergeCell ref="G26:G27"/>
    <mergeCell ref="A1:G1"/>
    <mergeCell ref="B4:B5"/>
    <mergeCell ref="E4:E5"/>
    <mergeCell ref="C4:C5"/>
    <mergeCell ref="D4:D5"/>
    <mergeCell ref="A2:G2"/>
    <mergeCell ref="E26:E27"/>
    <mergeCell ref="G4:G5"/>
    <mergeCell ref="B3:D3"/>
    <mergeCell ref="G17:G18"/>
    <mergeCell ref="A3:A5"/>
    <mergeCell ref="A25:A27"/>
    <mergeCell ref="A39:A40"/>
    <mergeCell ref="A17:A18"/>
    <mergeCell ref="B17:B18"/>
    <mergeCell ref="C17:C18"/>
    <mergeCell ref="D17:D18"/>
    <mergeCell ref="E17:E18"/>
    <mergeCell ref="F17:F18"/>
  </mergeCells>
  <printOptions horizontalCentered="1" verticalCentered="1"/>
  <pageMargins left="0" right="0" top="0" bottom="0" header="0" footer="0"/>
  <pageSetup horizontalDpi="600" verticalDpi="600" orientation="portrait" paperSize="9" scale="95" r:id="rId1"/>
  <ignoredErrors>
    <ignoredError sqref="D16:D17 G16 D38:D39 G38" formula="1"/>
    <ignoredError sqref="A6 A28" numberStoredAsText="1"/>
  </ignoredErrors>
</worksheet>
</file>

<file path=xl/worksheets/sheet19.xml><?xml version="1.0" encoding="utf-8"?>
<worksheet xmlns="http://schemas.openxmlformats.org/spreadsheetml/2006/main" xmlns:r="http://schemas.openxmlformats.org/officeDocument/2006/relationships">
  <dimension ref="A1:G21"/>
  <sheetViews>
    <sheetView showGridLines="0" zoomScalePageLayoutView="0" workbookViewId="0" topLeftCell="A1">
      <selection activeCell="A1" sqref="A1:F1"/>
    </sheetView>
  </sheetViews>
  <sheetFormatPr defaultColWidth="9.140625" defaultRowHeight="12.75"/>
  <cols>
    <col min="1" max="1" width="32.8515625" style="28" customWidth="1"/>
    <col min="2" max="6" width="12.7109375" style="28" customWidth="1"/>
    <col min="7" max="16384" width="9.140625" style="28" customWidth="1"/>
  </cols>
  <sheetData>
    <row r="1" spans="1:6" ht="44.25" customHeight="1">
      <c r="A1" s="837" t="s">
        <v>1098</v>
      </c>
      <c r="B1" s="837"/>
      <c r="C1" s="837"/>
      <c r="D1" s="837"/>
      <c r="E1" s="837"/>
      <c r="F1" s="837"/>
    </row>
    <row r="2" spans="1:6" ht="40.5" customHeight="1">
      <c r="A2" s="830" t="s">
        <v>1099</v>
      </c>
      <c r="B2" s="830"/>
      <c r="C2" s="830"/>
      <c r="D2" s="830"/>
      <c r="E2" s="830"/>
      <c r="F2" s="830"/>
    </row>
    <row r="3" spans="1:7" s="59" customFormat="1" ht="30" customHeight="1">
      <c r="A3" s="842" t="s">
        <v>1046</v>
      </c>
      <c r="B3" s="838">
        <v>2007</v>
      </c>
      <c r="C3" s="838">
        <v>2008</v>
      </c>
      <c r="D3" s="838">
        <v>2009</v>
      </c>
      <c r="E3" s="838">
        <v>2010</v>
      </c>
      <c r="F3" s="831">
        <v>2011</v>
      </c>
      <c r="G3" s="29"/>
    </row>
    <row r="4" spans="1:7" s="59" customFormat="1" ht="30" customHeight="1">
      <c r="A4" s="843"/>
      <c r="B4" s="839"/>
      <c r="C4" s="839"/>
      <c r="D4" s="839"/>
      <c r="E4" s="839"/>
      <c r="F4" s="832"/>
      <c r="G4" s="29"/>
    </row>
    <row r="5" spans="1:7" s="59" customFormat="1" ht="30" customHeight="1">
      <c r="A5" s="844"/>
      <c r="B5" s="840"/>
      <c r="C5" s="840"/>
      <c r="D5" s="840"/>
      <c r="E5" s="840"/>
      <c r="F5" s="833"/>
      <c r="G5" s="29"/>
    </row>
    <row r="6" spans="1:6" s="59" customFormat="1" ht="30" customHeight="1">
      <c r="A6" s="61" t="s">
        <v>289</v>
      </c>
      <c r="B6" s="834">
        <v>1550</v>
      </c>
      <c r="C6" s="834">
        <v>1452</v>
      </c>
      <c r="D6" s="834">
        <v>1668</v>
      </c>
      <c r="E6" s="829">
        <v>1976</v>
      </c>
      <c r="F6" s="827">
        <v>2093</v>
      </c>
    </row>
    <row r="7" spans="1:6" s="59" customFormat="1" ht="30" customHeight="1">
      <c r="A7" s="62" t="s">
        <v>290</v>
      </c>
      <c r="B7" s="835"/>
      <c r="C7" s="835"/>
      <c r="D7" s="835"/>
      <c r="E7" s="827"/>
      <c r="F7" s="836"/>
    </row>
    <row r="8" spans="1:6" s="59" customFormat="1" ht="30" customHeight="1">
      <c r="A8" s="61" t="s">
        <v>291</v>
      </c>
      <c r="B8" s="835">
        <v>406</v>
      </c>
      <c r="C8" s="835">
        <v>242</v>
      </c>
      <c r="D8" s="835">
        <v>217</v>
      </c>
      <c r="E8" s="827">
        <v>109</v>
      </c>
      <c r="F8" s="827">
        <v>123</v>
      </c>
    </row>
    <row r="9" spans="1:6" s="59" customFormat="1" ht="30" customHeight="1">
      <c r="A9" s="62" t="s">
        <v>292</v>
      </c>
      <c r="B9" s="841"/>
      <c r="C9" s="841"/>
      <c r="D9" s="841"/>
      <c r="E9" s="828"/>
      <c r="F9" s="836"/>
    </row>
    <row r="10" spans="1:6" s="59" customFormat="1" ht="30" customHeight="1">
      <c r="A10" s="852" t="s">
        <v>1040</v>
      </c>
      <c r="B10" s="845">
        <f>SUM(B6:B9)</f>
        <v>1956</v>
      </c>
      <c r="C10" s="845">
        <f>SUM(C6:C9)</f>
        <v>1694</v>
      </c>
      <c r="D10" s="845">
        <f>SUM(D6:D9)</f>
        <v>1885</v>
      </c>
      <c r="E10" s="845">
        <f>SUM(E6:E9)</f>
        <v>2085</v>
      </c>
      <c r="F10" s="845">
        <f>SUM(F6:F9)</f>
        <v>2216</v>
      </c>
    </row>
    <row r="11" spans="1:7" s="59" customFormat="1" ht="30" customHeight="1">
      <c r="A11" s="853"/>
      <c r="B11" s="846"/>
      <c r="C11" s="846"/>
      <c r="D11" s="846"/>
      <c r="E11" s="846"/>
      <c r="F11" s="846"/>
      <c r="G11" s="59" t="s">
        <v>907</v>
      </c>
    </row>
    <row r="12" ht="40.5" customHeight="1">
      <c r="A12" s="28" t="s">
        <v>293</v>
      </c>
    </row>
    <row r="13" spans="1:6" ht="45.75" customHeight="1">
      <c r="A13" s="851" t="s">
        <v>1172</v>
      </c>
      <c r="B13" s="851"/>
      <c r="C13" s="851"/>
      <c r="D13" s="851"/>
      <c r="E13" s="851"/>
      <c r="F13" s="851"/>
    </row>
    <row r="14" spans="1:6" ht="37.5" customHeight="1">
      <c r="A14" s="849" t="s">
        <v>1100</v>
      </c>
      <c r="B14" s="850"/>
      <c r="C14" s="850"/>
      <c r="D14" s="850"/>
      <c r="E14" s="850"/>
      <c r="F14" s="850"/>
    </row>
    <row r="15" spans="1:7" s="59" customFormat="1" ht="30" customHeight="1">
      <c r="A15" s="858" t="s">
        <v>1140</v>
      </c>
      <c r="B15" s="847">
        <v>2007</v>
      </c>
      <c r="C15" s="847">
        <v>2008</v>
      </c>
      <c r="D15" s="847">
        <f>+C15+1</f>
        <v>2009</v>
      </c>
      <c r="E15" s="847">
        <f>+D15+1</f>
        <v>2010</v>
      </c>
      <c r="F15" s="856">
        <f>+E15+1</f>
        <v>2011</v>
      </c>
      <c r="G15" s="29"/>
    </row>
    <row r="16" spans="1:7" s="59" customFormat="1" ht="30" customHeight="1">
      <c r="A16" s="859"/>
      <c r="B16" s="848"/>
      <c r="C16" s="848"/>
      <c r="D16" s="848"/>
      <c r="E16" s="848"/>
      <c r="F16" s="857"/>
      <c r="G16" s="29"/>
    </row>
    <row r="17" spans="1:7" s="59" customFormat="1" ht="30" customHeight="1">
      <c r="A17" s="854" t="s">
        <v>1139</v>
      </c>
      <c r="B17" s="829">
        <v>1043</v>
      </c>
      <c r="C17" s="829">
        <v>865</v>
      </c>
      <c r="D17" s="829">
        <v>1171</v>
      </c>
      <c r="E17" s="827">
        <v>1444</v>
      </c>
      <c r="F17" s="827">
        <v>1700</v>
      </c>
      <c r="G17" s="29"/>
    </row>
    <row r="18" spans="1:7" s="59" customFormat="1" ht="30" customHeight="1">
      <c r="A18" s="855"/>
      <c r="B18" s="827"/>
      <c r="C18" s="827"/>
      <c r="D18" s="827"/>
      <c r="E18" s="836"/>
      <c r="F18" s="836"/>
      <c r="G18" s="29"/>
    </row>
    <row r="19" spans="1:7" s="59" customFormat="1" ht="30" customHeight="1">
      <c r="A19" s="854" t="s">
        <v>1138</v>
      </c>
      <c r="B19" s="827">
        <v>1</v>
      </c>
      <c r="C19" s="827">
        <v>1</v>
      </c>
      <c r="D19" s="827">
        <v>0</v>
      </c>
      <c r="E19" s="827">
        <v>10</v>
      </c>
      <c r="F19" s="827">
        <v>10</v>
      </c>
      <c r="G19" s="29" t="s">
        <v>907</v>
      </c>
    </row>
    <row r="20" spans="1:7" s="59" customFormat="1" ht="30" customHeight="1">
      <c r="A20" s="855"/>
      <c r="B20" s="828"/>
      <c r="C20" s="828"/>
      <c r="D20" s="828"/>
      <c r="E20" s="836"/>
      <c r="F20" s="836"/>
      <c r="G20" s="29"/>
    </row>
    <row r="21" spans="1:7" s="59" customFormat="1" ht="60" customHeight="1">
      <c r="A21" s="272" t="s">
        <v>761</v>
      </c>
      <c r="B21" s="226">
        <f>SUM(B17:B19)</f>
        <v>1044</v>
      </c>
      <c r="C21" s="226">
        <f>SUM(C17:C19)</f>
        <v>866</v>
      </c>
      <c r="D21" s="226">
        <f>SUM(D17:D19)</f>
        <v>1171</v>
      </c>
      <c r="E21" s="226">
        <f>SUM(E17:E19)</f>
        <v>1454</v>
      </c>
      <c r="F21" s="226">
        <f>SUM(F17:F19)</f>
        <v>1710</v>
      </c>
      <c r="G21" s="29"/>
    </row>
  </sheetData>
  <sheetProtection/>
  <mergeCells count="44">
    <mergeCell ref="E15:E16"/>
    <mergeCell ref="F15:F16"/>
    <mergeCell ref="A15:A16"/>
    <mergeCell ref="A17:A18"/>
    <mergeCell ref="B15:B16"/>
    <mergeCell ref="B17:B18"/>
    <mergeCell ref="F17:F18"/>
    <mergeCell ref="C17:C18"/>
    <mergeCell ref="D17:D18"/>
    <mergeCell ref="E17:E18"/>
    <mergeCell ref="F19:F20"/>
    <mergeCell ref="C19:C20"/>
    <mergeCell ref="A19:A20"/>
    <mergeCell ref="B19:B20"/>
    <mergeCell ref="D19:D20"/>
    <mergeCell ref="E19:E20"/>
    <mergeCell ref="F10:F11"/>
    <mergeCell ref="C15:C16"/>
    <mergeCell ref="D15:D16"/>
    <mergeCell ref="A14:F14"/>
    <mergeCell ref="B10:B11"/>
    <mergeCell ref="C10:C11"/>
    <mergeCell ref="D10:D11"/>
    <mergeCell ref="E10:E11"/>
    <mergeCell ref="A13:F13"/>
    <mergeCell ref="A10:A11"/>
    <mergeCell ref="A1:F1"/>
    <mergeCell ref="B3:B5"/>
    <mergeCell ref="C3:C5"/>
    <mergeCell ref="D3:D5"/>
    <mergeCell ref="E3:E5"/>
    <mergeCell ref="B8:B9"/>
    <mergeCell ref="C8:C9"/>
    <mergeCell ref="A3:A5"/>
    <mergeCell ref="D8:D9"/>
    <mergeCell ref="F8:F9"/>
    <mergeCell ref="E8:E9"/>
    <mergeCell ref="E6:E7"/>
    <mergeCell ref="A2:F2"/>
    <mergeCell ref="F3:F5"/>
    <mergeCell ref="B6:B7"/>
    <mergeCell ref="C6:C7"/>
    <mergeCell ref="D6:D7"/>
    <mergeCell ref="F6:F7"/>
  </mergeCells>
  <printOptions horizontalCentered="1" verticalCentered="1"/>
  <pageMargins left="0" right="0" top="0" bottom="0" header="0" footer="0"/>
  <pageSetup horizontalDpi="600" verticalDpi="600" orientation="portrait" paperSize="9" r:id="rId1"/>
  <ignoredErrors>
    <ignoredError sqref="B21:C21 B10:F11" formulaRange="1"/>
  </ignoredErrors>
</worksheet>
</file>

<file path=xl/worksheets/sheet2.xml><?xml version="1.0" encoding="utf-8"?>
<worksheet xmlns="http://schemas.openxmlformats.org/spreadsheetml/2006/main" xmlns:r="http://schemas.openxmlformats.org/officeDocument/2006/relationships">
  <dimension ref="A1:C35"/>
  <sheetViews>
    <sheetView showGridLines="0" zoomScalePageLayoutView="0" workbookViewId="0" topLeftCell="A1">
      <selection activeCell="B1" sqref="B1"/>
    </sheetView>
  </sheetViews>
  <sheetFormatPr defaultColWidth="9.140625" defaultRowHeight="12.75"/>
  <cols>
    <col min="1" max="1" width="6.7109375" style="522" customWidth="1"/>
    <col min="2" max="2" width="65.7109375" style="524" customWidth="1"/>
    <col min="3" max="3" width="60.7109375" style="524" customWidth="1"/>
    <col min="4" max="16384" width="9.140625" style="524" customWidth="1"/>
  </cols>
  <sheetData>
    <row r="1" spans="2:3" ht="15.75">
      <c r="B1" s="523" t="s">
        <v>1212</v>
      </c>
      <c r="C1" s="523" t="s">
        <v>1215</v>
      </c>
    </row>
    <row r="2" spans="2:3" ht="15.75">
      <c r="B2" s="523" t="s">
        <v>1213</v>
      </c>
      <c r="C2" s="523" t="s">
        <v>1216</v>
      </c>
    </row>
    <row r="3" spans="2:3" ht="15.75">
      <c r="B3" s="523" t="s">
        <v>1214</v>
      </c>
      <c r="C3" s="523" t="s">
        <v>1217</v>
      </c>
    </row>
    <row r="4" spans="2:3" ht="30">
      <c r="B4" s="525" t="s">
        <v>1218</v>
      </c>
      <c r="C4" s="525" t="s">
        <v>1250</v>
      </c>
    </row>
    <row r="5" spans="2:3" ht="15">
      <c r="B5" s="526" t="s">
        <v>1219</v>
      </c>
      <c r="C5" s="526" t="s">
        <v>1251</v>
      </c>
    </row>
    <row r="6" spans="1:3" ht="48">
      <c r="A6" s="527" t="s">
        <v>1282</v>
      </c>
      <c r="B6" s="528" t="s">
        <v>1220</v>
      </c>
      <c r="C6" s="528" t="s">
        <v>1252</v>
      </c>
    </row>
    <row r="7" spans="1:3" ht="48">
      <c r="A7" s="527" t="s">
        <v>1283</v>
      </c>
      <c r="B7" s="528" t="s">
        <v>1221</v>
      </c>
      <c r="C7" s="528" t="s">
        <v>1253</v>
      </c>
    </row>
    <row r="8" spans="1:3" ht="36">
      <c r="A8" s="527" t="s">
        <v>1284</v>
      </c>
      <c r="B8" s="528" t="s">
        <v>1222</v>
      </c>
      <c r="C8" s="528" t="s">
        <v>1254</v>
      </c>
    </row>
    <row r="9" spans="1:3" ht="48">
      <c r="A9" s="527" t="s">
        <v>1285</v>
      </c>
      <c r="B9" s="528" t="s">
        <v>1223</v>
      </c>
      <c r="C9" s="528" t="s">
        <v>1255</v>
      </c>
    </row>
    <row r="10" spans="1:3" ht="24">
      <c r="A10" s="527" t="s">
        <v>1286</v>
      </c>
      <c r="B10" s="528" t="s">
        <v>1224</v>
      </c>
      <c r="C10" s="528" t="s">
        <v>1256</v>
      </c>
    </row>
    <row r="11" spans="1:3" ht="24">
      <c r="A11" s="527" t="s">
        <v>1287</v>
      </c>
      <c r="B11" s="528" t="s">
        <v>1225</v>
      </c>
      <c r="C11" s="528" t="s">
        <v>1257</v>
      </c>
    </row>
    <row r="12" spans="1:3" ht="24">
      <c r="A12" s="527" t="s">
        <v>1288</v>
      </c>
      <c r="B12" s="528" t="s">
        <v>1226</v>
      </c>
      <c r="C12" s="528" t="s">
        <v>1258</v>
      </c>
    </row>
    <row r="13" spans="1:3" ht="24">
      <c r="A13" s="527" t="s">
        <v>1289</v>
      </c>
      <c r="B13" s="528" t="s">
        <v>1227</v>
      </c>
      <c r="C13" s="528" t="s">
        <v>1259</v>
      </c>
    </row>
    <row r="14" spans="1:3" ht="24">
      <c r="A14" s="527" t="s">
        <v>1290</v>
      </c>
      <c r="B14" s="528" t="s">
        <v>1228</v>
      </c>
      <c r="C14" s="528" t="s">
        <v>1260</v>
      </c>
    </row>
    <row r="15" spans="1:3" ht="24">
      <c r="A15" s="527" t="s">
        <v>1291</v>
      </c>
      <c r="B15" s="528" t="s">
        <v>1229</v>
      </c>
      <c r="C15" s="528" t="s">
        <v>1261</v>
      </c>
    </row>
    <row r="16" spans="1:3" ht="24">
      <c r="A16" s="527" t="s">
        <v>1292</v>
      </c>
      <c r="B16" s="528" t="s">
        <v>1230</v>
      </c>
      <c r="C16" s="528" t="s">
        <v>1262</v>
      </c>
    </row>
    <row r="17" spans="1:3" ht="24">
      <c r="A17" s="527" t="s">
        <v>1293</v>
      </c>
      <c r="B17" s="528" t="s">
        <v>1231</v>
      </c>
      <c r="C17" s="528" t="s">
        <v>1263</v>
      </c>
    </row>
    <row r="18" spans="1:3" ht="36">
      <c r="A18" s="527" t="s">
        <v>1294</v>
      </c>
      <c r="B18" s="528" t="s">
        <v>1232</v>
      </c>
      <c r="C18" s="528" t="s">
        <v>1264</v>
      </c>
    </row>
    <row r="19" spans="1:3" ht="24">
      <c r="A19" s="527" t="s">
        <v>1295</v>
      </c>
      <c r="B19" s="528" t="s">
        <v>1233</v>
      </c>
      <c r="C19" s="528" t="s">
        <v>1265</v>
      </c>
    </row>
    <row r="20" spans="1:3" ht="24">
      <c r="A20" s="527" t="s">
        <v>1296</v>
      </c>
      <c r="B20" s="528" t="s">
        <v>1234</v>
      </c>
      <c r="C20" s="528" t="s">
        <v>1266</v>
      </c>
    </row>
    <row r="21" spans="1:3" ht="24">
      <c r="A21" s="527" t="s">
        <v>1297</v>
      </c>
      <c r="B21" s="528" t="s">
        <v>1235</v>
      </c>
      <c r="C21" s="528" t="s">
        <v>1267</v>
      </c>
    </row>
    <row r="22" spans="1:3" ht="24">
      <c r="A22" s="527" t="s">
        <v>1298</v>
      </c>
      <c r="B22" s="528" t="s">
        <v>1236</v>
      </c>
      <c r="C22" s="528" t="s">
        <v>1268</v>
      </c>
    </row>
    <row r="23" spans="1:3" ht="24">
      <c r="A23" s="527" t="s">
        <v>1299</v>
      </c>
      <c r="B23" s="528" t="s">
        <v>1237</v>
      </c>
      <c r="C23" s="528" t="s">
        <v>1269</v>
      </c>
    </row>
    <row r="24" spans="1:3" ht="24">
      <c r="A24" s="527" t="s">
        <v>1300</v>
      </c>
      <c r="B24" s="528" t="s">
        <v>1238</v>
      </c>
      <c r="C24" s="528" t="s">
        <v>1270</v>
      </c>
    </row>
    <row r="25" spans="1:3" ht="24">
      <c r="A25" s="527" t="s">
        <v>1301</v>
      </c>
      <c r="B25" s="528" t="s">
        <v>1239</v>
      </c>
      <c r="C25" s="528" t="s">
        <v>1271</v>
      </c>
    </row>
    <row r="26" spans="1:3" ht="24">
      <c r="A26" s="527" t="s">
        <v>1302</v>
      </c>
      <c r="B26" s="528" t="s">
        <v>1240</v>
      </c>
      <c r="C26" s="528" t="s">
        <v>1272</v>
      </c>
    </row>
    <row r="27" spans="1:3" ht="36">
      <c r="A27" s="527" t="s">
        <v>1303</v>
      </c>
      <c r="B27" s="528" t="s">
        <v>1241</v>
      </c>
      <c r="C27" s="528" t="s">
        <v>1273</v>
      </c>
    </row>
    <row r="28" spans="1:3" ht="36">
      <c r="A28" s="527" t="s">
        <v>1304</v>
      </c>
      <c r="B28" s="528" t="s">
        <v>1242</v>
      </c>
      <c r="C28" s="528" t="s">
        <v>1274</v>
      </c>
    </row>
    <row r="29" spans="1:3" ht="24">
      <c r="A29" s="527" t="s">
        <v>1305</v>
      </c>
      <c r="B29" s="528" t="s">
        <v>1243</v>
      </c>
      <c r="C29" s="528" t="s">
        <v>1275</v>
      </c>
    </row>
    <row r="30" spans="1:3" ht="36">
      <c r="A30" s="527" t="s">
        <v>1306</v>
      </c>
      <c r="B30" s="528" t="s">
        <v>1244</v>
      </c>
      <c r="C30" s="528" t="s">
        <v>1276</v>
      </c>
    </row>
    <row r="31" spans="1:3" ht="36">
      <c r="A31" s="527" t="s">
        <v>1307</v>
      </c>
      <c r="B31" s="528" t="s">
        <v>1245</v>
      </c>
      <c r="C31" s="528" t="s">
        <v>1277</v>
      </c>
    </row>
    <row r="32" spans="1:3" ht="36">
      <c r="A32" s="527" t="s">
        <v>1308</v>
      </c>
      <c r="B32" s="528" t="s">
        <v>1246</v>
      </c>
      <c r="C32" s="528" t="s">
        <v>1278</v>
      </c>
    </row>
    <row r="33" spans="1:3" ht="48">
      <c r="A33" s="527" t="s">
        <v>1309</v>
      </c>
      <c r="B33" s="528" t="s">
        <v>1247</v>
      </c>
      <c r="C33" s="528" t="s">
        <v>1279</v>
      </c>
    </row>
    <row r="34" spans="1:3" ht="36">
      <c r="A34" s="527" t="s">
        <v>1310</v>
      </c>
      <c r="B34" s="528" t="s">
        <v>1248</v>
      </c>
      <c r="C34" s="528" t="s">
        <v>1280</v>
      </c>
    </row>
    <row r="35" spans="1:3" ht="12.75">
      <c r="A35" s="527" t="s">
        <v>1311</v>
      </c>
      <c r="B35" s="528" t="s">
        <v>1249</v>
      </c>
      <c r="C35" s="528" t="s">
        <v>1281</v>
      </c>
    </row>
  </sheetData>
  <sheetProtection/>
  <printOptions/>
  <pageMargins left="0" right="0" top="0" bottom="0" header="0" footer="0"/>
  <pageSetup horizontalDpi="600" verticalDpi="600" orientation="portrait" paperSize="9" scale="75" r:id="rId1"/>
  <ignoredErrors>
    <ignoredError sqref="A6:A45" twoDigitTextYear="1"/>
  </ignoredErrors>
</worksheet>
</file>

<file path=xl/worksheets/sheet20.xml><?xml version="1.0" encoding="utf-8"?>
<worksheet xmlns="http://schemas.openxmlformats.org/spreadsheetml/2006/main" xmlns:r="http://schemas.openxmlformats.org/officeDocument/2006/relationships">
  <dimension ref="A1:R43"/>
  <sheetViews>
    <sheetView showGridLines="0" zoomScalePageLayoutView="0" workbookViewId="0" topLeftCell="A1">
      <selection activeCell="A1" sqref="A1:J1"/>
    </sheetView>
  </sheetViews>
  <sheetFormatPr defaultColWidth="9.140625" defaultRowHeight="12.75"/>
  <cols>
    <col min="1" max="1" width="18.7109375" style="160" customWidth="1"/>
    <col min="2" max="10" width="8.7109375" style="160" customWidth="1"/>
    <col min="11" max="18" width="7.8515625" style="160" customWidth="1"/>
    <col min="19" max="16384" width="9.140625" style="160" customWidth="1"/>
  </cols>
  <sheetData>
    <row r="1" spans="1:18" ht="30" customHeight="1">
      <c r="A1" s="851" t="s">
        <v>1101</v>
      </c>
      <c r="B1" s="851"/>
      <c r="C1" s="851"/>
      <c r="D1" s="851"/>
      <c r="E1" s="851"/>
      <c r="F1" s="851"/>
      <c r="G1" s="851"/>
      <c r="H1" s="851"/>
      <c r="I1" s="851"/>
      <c r="J1" s="851"/>
      <c r="K1" s="159"/>
      <c r="L1" s="159"/>
      <c r="M1" s="159"/>
      <c r="N1" s="159"/>
      <c r="O1" s="159"/>
      <c r="P1" s="159"/>
      <c r="Q1" s="159"/>
      <c r="R1" s="159"/>
    </row>
    <row r="2" spans="1:18" ht="30" customHeight="1">
      <c r="A2" s="849" t="s">
        <v>1102</v>
      </c>
      <c r="B2" s="849"/>
      <c r="C2" s="849"/>
      <c r="D2" s="849"/>
      <c r="E2" s="849"/>
      <c r="F2" s="849"/>
      <c r="G2" s="849"/>
      <c r="H2" s="849"/>
      <c r="I2" s="849"/>
      <c r="J2" s="849"/>
      <c r="K2" s="161"/>
      <c r="L2" s="161"/>
      <c r="M2" s="161"/>
      <c r="N2" s="161"/>
      <c r="O2" s="161"/>
      <c r="P2" s="161"/>
      <c r="Q2" s="161"/>
      <c r="R2" s="161"/>
    </row>
    <row r="3" spans="1:18" s="163" customFormat="1" ht="18" customHeight="1">
      <c r="A3" s="860" t="s">
        <v>306</v>
      </c>
      <c r="B3" s="861">
        <v>2011</v>
      </c>
      <c r="C3" s="861"/>
      <c r="D3" s="861"/>
      <c r="E3" s="861"/>
      <c r="F3" s="861"/>
      <c r="G3" s="861"/>
      <c r="H3" s="861"/>
      <c r="I3" s="861"/>
      <c r="J3" s="862"/>
      <c r="K3" s="155"/>
      <c r="L3" s="155"/>
      <c r="M3" s="155"/>
      <c r="N3" s="155"/>
      <c r="O3" s="155"/>
      <c r="P3" s="155"/>
      <c r="Q3" s="155"/>
      <c r="R3" s="155"/>
    </row>
    <row r="4" spans="1:18" s="163" customFormat="1" ht="26.25" customHeight="1">
      <c r="A4" s="860"/>
      <c r="B4" s="847" t="s">
        <v>752</v>
      </c>
      <c r="C4" s="864"/>
      <c r="D4" s="864"/>
      <c r="E4" s="863" t="s">
        <v>753</v>
      </c>
      <c r="F4" s="864"/>
      <c r="G4" s="864"/>
      <c r="H4" s="863" t="s">
        <v>754</v>
      </c>
      <c r="I4" s="864"/>
      <c r="J4" s="865"/>
      <c r="K4" s="164"/>
      <c r="L4" s="164"/>
      <c r="M4" s="164"/>
      <c r="N4" s="164"/>
      <c r="O4" s="164"/>
      <c r="P4" s="164"/>
      <c r="Q4" s="164"/>
      <c r="R4" s="164"/>
    </row>
    <row r="5" spans="1:18" s="168" customFormat="1" ht="18" customHeight="1">
      <c r="A5" s="860"/>
      <c r="B5" s="165" t="s">
        <v>44</v>
      </c>
      <c r="C5" s="165" t="s">
        <v>43</v>
      </c>
      <c r="D5" s="165" t="s">
        <v>45</v>
      </c>
      <c r="E5" s="165" t="s">
        <v>44</v>
      </c>
      <c r="F5" s="165" t="s">
        <v>43</v>
      </c>
      <c r="G5" s="165" t="s">
        <v>45</v>
      </c>
      <c r="H5" s="165" t="s">
        <v>44</v>
      </c>
      <c r="I5" s="165" t="s">
        <v>43</v>
      </c>
      <c r="J5" s="166" t="s">
        <v>45</v>
      </c>
      <c r="K5" s="167"/>
      <c r="L5" s="167"/>
      <c r="M5" s="167"/>
      <c r="N5" s="167"/>
      <c r="O5" s="167"/>
      <c r="P5" s="167"/>
      <c r="Q5" s="167"/>
      <c r="R5" s="167"/>
    </row>
    <row r="6" spans="1:18" s="168" customFormat="1" ht="18" customHeight="1">
      <c r="A6" s="860"/>
      <c r="B6" s="169" t="s">
        <v>983</v>
      </c>
      <c r="C6" s="169" t="s">
        <v>982</v>
      </c>
      <c r="D6" s="169" t="s">
        <v>981</v>
      </c>
      <c r="E6" s="169" t="s">
        <v>983</v>
      </c>
      <c r="F6" s="169" t="s">
        <v>982</v>
      </c>
      <c r="G6" s="169" t="s">
        <v>981</v>
      </c>
      <c r="H6" s="169" t="s">
        <v>983</v>
      </c>
      <c r="I6" s="169" t="s">
        <v>982</v>
      </c>
      <c r="J6" s="170" t="s">
        <v>981</v>
      </c>
      <c r="K6" s="171"/>
      <c r="L6" s="171"/>
      <c r="M6" s="171"/>
      <c r="N6" s="171"/>
      <c r="O6" s="171"/>
      <c r="P6" s="171"/>
      <c r="Q6" s="171"/>
      <c r="R6" s="171"/>
    </row>
    <row r="7" spans="1:18" s="168" customFormat="1" ht="16.5" customHeight="1">
      <c r="A7" s="172">
        <v>-14</v>
      </c>
      <c r="B7" s="152">
        <v>0</v>
      </c>
      <c r="C7" s="152">
        <v>0</v>
      </c>
      <c r="D7" s="153">
        <f aca="true" t="shared" si="0" ref="D7:D18">+C7+B7</f>
        <v>0</v>
      </c>
      <c r="E7" s="152">
        <v>0</v>
      </c>
      <c r="F7" s="152">
        <v>0</v>
      </c>
      <c r="G7" s="153">
        <f aca="true" t="shared" si="1" ref="G7:G19">+F7+E7</f>
        <v>0</v>
      </c>
      <c r="H7" s="152">
        <f aca="true" t="shared" si="2" ref="H7:H18">+B7+E7</f>
        <v>0</v>
      </c>
      <c r="I7" s="152">
        <f aca="true" t="shared" si="3" ref="I7:I18">+C7+F7</f>
        <v>0</v>
      </c>
      <c r="J7" s="153">
        <f aca="true" t="shared" si="4" ref="J7:J19">+I7+H7</f>
        <v>0</v>
      </c>
      <c r="K7" s="153"/>
      <c r="L7" s="153"/>
      <c r="M7" s="153"/>
      <c r="N7" s="153"/>
      <c r="O7" s="153"/>
      <c r="P7" s="153"/>
      <c r="Q7" s="153"/>
      <c r="R7" s="153"/>
    </row>
    <row r="8" spans="1:18" s="168" customFormat="1" ht="16.5" customHeight="1">
      <c r="A8" s="151" t="s">
        <v>39</v>
      </c>
      <c r="B8" s="152">
        <v>5</v>
      </c>
      <c r="C8" s="152">
        <v>0</v>
      </c>
      <c r="D8" s="153">
        <f t="shared" si="0"/>
        <v>5</v>
      </c>
      <c r="E8" s="152">
        <v>0</v>
      </c>
      <c r="F8" s="152">
        <v>0</v>
      </c>
      <c r="G8" s="153">
        <f t="shared" si="1"/>
        <v>0</v>
      </c>
      <c r="H8" s="152">
        <f t="shared" si="2"/>
        <v>5</v>
      </c>
      <c r="I8" s="152">
        <f t="shared" si="3"/>
        <v>0</v>
      </c>
      <c r="J8" s="153">
        <f t="shared" si="4"/>
        <v>5</v>
      </c>
      <c r="K8" s="153"/>
      <c r="L8" s="153"/>
      <c r="M8" s="153"/>
      <c r="N8" s="153"/>
      <c r="O8" s="153"/>
      <c r="P8" s="153"/>
      <c r="Q8" s="153"/>
      <c r="R8" s="153"/>
    </row>
    <row r="9" spans="1:18" s="168" customFormat="1" ht="16.5" customHeight="1">
      <c r="A9" s="154" t="s">
        <v>40</v>
      </c>
      <c r="B9" s="152">
        <v>143</v>
      </c>
      <c r="C9" s="152">
        <v>11</v>
      </c>
      <c r="D9" s="153">
        <f t="shared" si="0"/>
        <v>154</v>
      </c>
      <c r="E9" s="152">
        <v>0</v>
      </c>
      <c r="F9" s="152">
        <v>0</v>
      </c>
      <c r="G9" s="153">
        <f t="shared" si="1"/>
        <v>0</v>
      </c>
      <c r="H9" s="152">
        <f t="shared" si="2"/>
        <v>143</v>
      </c>
      <c r="I9" s="152">
        <f t="shared" si="3"/>
        <v>11</v>
      </c>
      <c r="J9" s="153">
        <f t="shared" si="4"/>
        <v>154</v>
      </c>
      <c r="K9" s="153"/>
      <c r="L9" s="153"/>
      <c r="M9" s="153"/>
      <c r="N9" s="153"/>
      <c r="O9" s="153"/>
      <c r="P9" s="153"/>
      <c r="Q9" s="153"/>
      <c r="R9" s="153"/>
    </row>
    <row r="10" spans="1:18" s="168" customFormat="1" ht="16.5" customHeight="1">
      <c r="A10" s="151" t="s">
        <v>984</v>
      </c>
      <c r="B10" s="152">
        <v>300</v>
      </c>
      <c r="C10" s="152">
        <v>9</v>
      </c>
      <c r="D10" s="153">
        <f t="shared" si="0"/>
        <v>309</v>
      </c>
      <c r="E10" s="152">
        <v>2</v>
      </c>
      <c r="F10" s="152">
        <v>0</v>
      </c>
      <c r="G10" s="153">
        <f t="shared" si="1"/>
        <v>2</v>
      </c>
      <c r="H10" s="152">
        <f t="shared" si="2"/>
        <v>302</v>
      </c>
      <c r="I10" s="152">
        <f t="shared" si="3"/>
        <v>9</v>
      </c>
      <c r="J10" s="153">
        <f t="shared" si="4"/>
        <v>311</v>
      </c>
      <c r="K10" s="153"/>
      <c r="L10" s="153"/>
      <c r="M10" s="153"/>
      <c r="N10" s="153"/>
      <c r="O10" s="153"/>
      <c r="P10" s="153"/>
      <c r="Q10" s="153"/>
      <c r="R10" s="153"/>
    </row>
    <row r="11" spans="1:18" s="168" customFormat="1" ht="16.5" customHeight="1">
      <c r="A11" s="151" t="s">
        <v>985</v>
      </c>
      <c r="B11" s="152">
        <v>383</v>
      </c>
      <c r="C11" s="152">
        <v>8</v>
      </c>
      <c r="D11" s="153">
        <f t="shared" si="0"/>
        <v>391</v>
      </c>
      <c r="E11" s="152">
        <v>12</v>
      </c>
      <c r="F11" s="152">
        <v>1</v>
      </c>
      <c r="G11" s="153">
        <f t="shared" si="1"/>
        <v>13</v>
      </c>
      <c r="H11" s="152">
        <f t="shared" si="2"/>
        <v>395</v>
      </c>
      <c r="I11" s="152">
        <f t="shared" si="3"/>
        <v>9</v>
      </c>
      <c r="J11" s="153">
        <f t="shared" si="4"/>
        <v>404</v>
      </c>
      <c r="K11" s="153"/>
      <c r="L11" s="153"/>
      <c r="M11" s="153"/>
      <c r="N11" s="153"/>
      <c r="O11" s="153"/>
      <c r="P11" s="153"/>
      <c r="Q11" s="153"/>
      <c r="R11" s="153"/>
    </row>
    <row r="12" spans="1:18" s="168" customFormat="1" ht="16.5" customHeight="1">
      <c r="A12" s="151" t="s">
        <v>986</v>
      </c>
      <c r="B12" s="152">
        <v>352</v>
      </c>
      <c r="C12" s="152">
        <v>7</v>
      </c>
      <c r="D12" s="153">
        <f t="shared" si="0"/>
        <v>359</v>
      </c>
      <c r="E12" s="152">
        <v>20</v>
      </c>
      <c r="F12" s="152">
        <v>0</v>
      </c>
      <c r="G12" s="153">
        <f t="shared" si="1"/>
        <v>20</v>
      </c>
      <c r="H12" s="152">
        <f t="shared" si="2"/>
        <v>372</v>
      </c>
      <c r="I12" s="152">
        <f t="shared" si="3"/>
        <v>7</v>
      </c>
      <c r="J12" s="153">
        <f t="shared" si="4"/>
        <v>379</v>
      </c>
      <c r="K12" s="153"/>
      <c r="L12" s="153"/>
      <c r="M12" s="153"/>
      <c r="N12" s="153"/>
      <c r="O12" s="153"/>
      <c r="P12" s="153"/>
      <c r="Q12" s="153"/>
      <c r="R12" s="153"/>
    </row>
    <row r="13" spans="1:18" s="168" customFormat="1" ht="16.5" customHeight="1">
      <c r="A13" s="151" t="s">
        <v>987</v>
      </c>
      <c r="B13" s="152">
        <v>328</v>
      </c>
      <c r="C13" s="152">
        <v>12</v>
      </c>
      <c r="D13" s="153">
        <f t="shared" si="0"/>
        <v>340</v>
      </c>
      <c r="E13" s="152">
        <v>20</v>
      </c>
      <c r="F13" s="152">
        <v>2</v>
      </c>
      <c r="G13" s="153">
        <f t="shared" si="1"/>
        <v>22</v>
      </c>
      <c r="H13" s="152">
        <f t="shared" si="2"/>
        <v>348</v>
      </c>
      <c r="I13" s="152">
        <f t="shared" si="3"/>
        <v>14</v>
      </c>
      <c r="J13" s="153">
        <f t="shared" si="4"/>
        <v>362</v>
      </c>
      <c r="K13" s="153"/>
      <c r="L13" s="153"/>
      <c r="M13" s="153"/>
      <c r="N13" s="153"/>
      <c r="O13" s="153"/>
      <c r="P13" s="153"/>
      <c r="Q13" s="153"/>
      <c r="R13" s="153"/>
    </row>
    <row r="14" spans="1:18" s="168" customFormat="1" ht="16.5" customHeight="1">
      <c r="A14" s="151" t="s">
        <v>988</v>
      </c>
      <c r="B14" s="152">
        <v>292</v>
      </c>
      <c r="C14" s="152">
        <v>10</v>
      </c>
      <c r="D14" s="153">
        <f t="shared" si="0"/>
        <v>302</v>
      </c>
      <c r="E14" s="152">
        <v>13</v>
      </c>
      <c r="F14" s="152">
        <v>0</v>
      </c>
      <c r="G14" s="153">
        <f t="shared" si="1"/>
        <v>13</v>
      </c>
      <c r="H14" s="152">
        <f t="shared" si="2"/>
        <v>305</v>
      </c>
      <c r="I14" s="152">
        <f t="shared" si="3"/>
        <v>10</v>
      </c>
      <c r="J14" s="153">
        <f t="shared" si="4"/>
        <v>315</v>
      </c>
      <c r="K14" s="153"/>
      <c r="L14" s="153"/>
      <c r="M14" s="153"/>
      <c r="N14" s="153"/>
      <c r="O14" s="153"/>
      <c r="P14" s="153"/>
      <c r="Q14" s="153"/>
      <c r="R14" s="153"/>
    </row>
    <row r="15" spans="1:18" s="168" customFormat="1" ht="16.5" customHeight="1">
      <c r="A15" s="151" t="s">
        <v>989</v>
      </c>
      <c r="B15" s="152">
        <v>121</v>
      </c>
      <c r="C15" s="152">
        <v>7</v>
      </c>
      <c r="D15" s="153">
        <f t="shared" si="0"/>
        <v>128</v>
      </c>
      <c r="E15" s="152">
        <v>8</v>
      </c>
      <c r="F15" s="152">
        <v>0</v>
      </c>
      <c r="G15" s="153">
        <f t="shared" si="1"/>
        <v>8</v>
      </c>
      <c r="H15" s="152">
        <f t="shared" si="2"/>
        <v>129</v>
      </c>
      <c r="I15" s="152">
        <f t="shared" si="3"/>
        <v>7</v>
      </c>
      <c r="J15" s="153">
        <f t="shared" si="4"/>
        <v>136</v>
      </c>
      <c r="K15" s="153"/>
      <c r="L15" s="153"/>
      <c r="M15" s="153"/>
      <c r="N15" s="153"/>
      <c r="O15" s="153"/>
      <c r="P15" s="153"/>
      <c r="Q15" s="153"/>
      <c r="R15" s="153"/>
    </row>
    <row r="16" spans="1:18" s="168" customFormat="1" ht="16.5" customHeight="1">
      <c r="A16" s="151" t="s">
        <v>990</v>
      </c>
      <c r="B16" s="152">
        <v>68</v>
      </c>
      <c r="C16" s="152">
        <v>4</v>
      </c>
      <c r="D16" s="153">
        <f t="shared" si="0"/>
        <v>72</v>
      </c>
      <c r="E16" s="152">
        <v>8</v>
      </c>
      <c r="F16" s="152">
        <v>0</v>
      </c>
      <c r="G16" s="153">
        <f t="shared" si="1"/>
        <v>8</v>
      </c>
      <c r="H16" s="152">
        <f t="shared" si="2"/>
        <v>76</v>
      </c>
      <c r="I16" s="152">
        <f t="shared" si="3"/>
        <v>4</v>
      </c>
      <c r="J16" s="153">
        <f t="shared" si="4"/>
        <v>80</v>
      </c>
      <c r="K16" s="153"/>
      <c r="L16" s="153"/>
      <c r="M16" s="153"/>
      <c r="N16" s="153"/>
      <c r="O16" s="153"/>
      <c r="P16" s="153"/>
      <c r="Q16" s="153"/>
      <c r="R16" s="153"/>
    </row>
    <row r="17" spans="1:18" s="168" customFormat="1" ht="16.5" customHeight="1">
      <c r="A17" s="154" t="s">
        <v>41</v>
      </c>
      <c r="B17" s="152">
        <v>24</v>
      </c>
      <c r="C17" s="152">
        <v>1</v>
      </c>
      <c r="D17" s="153">
        <f t="shared" si="0"/>
        <v>25</v>
      </c>
      <c r="E17" s="152">
        <v>9</v>
      </c>
      <c r="F17" s="152">
        <v>0</v>
      </c>
      <c r="G17" s="153">
        <f t="shared" si="1"/>
        <v>9</v>
      </c>
      <c r="H17" s="152">
        <f t="shared" si="2"/>
        <v>33</v>
      </c>
      <c r="I17" s="152">
        <f t="shared" si="3"/>
        <v>1</v>
      </c>
      <c r="J17" s="153">
        <f t="shared" si="4"/>
        <v>34</v>
      </c>
      <c r="K17" s="153"/>
      <c r="L17" s="153"/>
      <c r="M17" s="153"/>
      <c r="N17" s="153"/>
      <c r="O17" s="153"/>
      <c r="P17" s="153"/>
      <c r="Q17" s="153"/>
      <c r="R17" s="153"/>
    </row>
    <row r="18" spans="1:18" s="168" customFormat="1" ht="16.5" customHeight="1">
      <c r="A18" s="155" t="s">
        <v>42</v>
      </c>
      <c r="B18" s="156">
        <v>7</v>
      </c>
      <c r="C18" s="156">
        <v>1</v>
      </c>
      <c r="D18" s="153">
        <f t="shared" si="0"/>
        <v>8</v>
      </c>
      <c r="E18" s="152">
        <v>28</v>
      </c>
      <c r="F18" s="152">
        <v>0</v>
      </c>
      <c r="G18" s="153">
        <f t="shared" si="1"/>
        <v>28</v>
      </c>
      <c r="H18" s="152">
        <f t="shared" si="2"/>
        <v>35</v>
      </c>
      <c r="I18" s="152">
        <f t="shared" si="3"/>
        <v>1</v>
      </c>
      <c r="J18" s="153">
        <f t="shared" si="4"/>
        <v>36</v>
      </c>
      <c r="K18" s="153"/>
      <c r="L18" s="153"/>
      <c r="M18" s="153"/>
      <c r="N18" s="153"/>
      <c r="O18" s="153"/>
      <c r="P18" s="153"/>
      <c r="Q18" s="153"/>
      <c r="R18" s="153"/>
    </row>
    <row r="19" spans="1:18" s="168" customFormat="1" ht="30" customHeight="1">
      <c r="A19" s="157" t="s">
        <v>307</v>
      </c>
      <c r="B19" s="158">
        <f>SUM(B7:B18)</f>
        <v>2023</v>
      </c>
      <c r="C19" s="158">
        <f>SUM(C7:C18)</f>
        <v>70</v>
      </c>
      <c r="D19" s="158">
        <f>+C19+B19</f>
        <v>2093</v>
      </c>
      <c r="E19" s="158">
        <f>SUM(E7:E18)</f>
        <v>120</v>
      </c>
      <c r="F19" s="158">
        <f>SUM(F7:F18)</f>
        <v>3</v>
      </c>
      <c r="G19" s="158">
        <f t="shared" si="1"/>
        <v>123</v>
      </c>
      <c r="H19" s="158">
        <f>SUM(H7:H18)</f>
        <v>2143</v>
      </c>
      <c r="I19" s="158">
        <f>SUM(I7:I18)</f>
        <v>73</v>
      </c>
      <c r="J19" s="158">
        <f t="shared" si="4"/>
        <v>2216</v>
      </c>
      <c r="K19" s="173"/>
      <c r="L19" s="173"/>
      <c r="M19" s="173"/>
      <c r="N19" s="173"/>
      <c r="O19" s="173"/>
      <c r="P19" s="173"/>
      <c r="Q19" s="173"/>
      <c r="R19" s="173"/>
    </row>
    <row r="20" spans="1:18" s="168" customFormat="1" ht="30" customHeight="1">
      <c r="A20" s="174" t="s">
        <v>762</v>
      </c>
      <c r="B20" s="175">
        <f>+(B7*14+B8*16+B9*21+B10*27+B11*32+B12*37+B13*42+B14*47+B15*52+B16*57+B17*62+B18*67)/B19</f>
        <v>37.61146811665843</v>
      </c>
      <c r="C20" s="175">
        <f>+(C7*14+C8*16+C9*21+C10*27+C11*32+C12*37+C13*42+C14*47+C15*52+C16*57+C17*62+C18*67)/C19</f>
        <v>38.34285714285714</v>
      </c>
      <c r="D20" s="175">
        <f aca="true" t="shared" si="5" ref="D20:J20">+(D7*14+D8*16+D9*21+D10*27+D11*32+D12*37+D13*42+D14*47+D15*52+D16*57+D17*62+D18*67)/D19</f>
        <v>37.6359292881032</v>
      </c>
      <c r="E20" s="175">
        <f t="shared" si="5"/>
        <v>49.458333333333336</v>
      </c>
      <c r="F20" s="175">
        <f>+(F7*14+F8*16+F9*21+F10*27+F11*32+F12*37+F13*42+F14*47+F15*52+F16*57+F17*62+F18*67)/F19</f>
        <v>38.666666666666664</v>
      </c>
      <c r="G20" s="175">
        <f t="shared" si="5"/>
        <v>49.19512195121951</v>
      </c>
      <c r="H20" s="175">
        <f t="shared" si="5"/>
        <v>38.27484834344377</v>
      </c>
      <c r="I20" s="175">
        <f t="shared" si="5"/>
        <v>38.35616438356164</v>
      </c>
      <c r="J20" s="175">
        <f t="shared" si="5"/>
        <v>38.27752707581227</v>
      </c>
      <c r="K20" s="153"/>
      <c r="L20" s="153"/>
      <c r="M20" s="153"/>
      <c r="N20" s="153"/>
      <c r="O20" s="153"/>
      <c r="P20" s="153"/>
      <c r="Q20" s="153"/>
      <c r="R20" s="153"/>
    </row>
    <row r="21" ht="15" customHeight="1"/>
    <row r="22" spans="1:18" ht="30" customHeight="1">
      <c r="A22" s="851" t="s">
        <v>1103</v>
      </c>
      <c r="B22" s="851"/>
      <c r="C22" s="851"/>
      <c r="D22" s="851"/>
      <c r="E22" s="851"/>
      <c r="F22" s="851"/>
      <c r="G22" s="851"/>
      <c r="H22" s="851"/>
      <c r="I22" s="851"/>
      <c r="J22" s="851"/>
      <c r="K22" s="159"/>
      <c r="L22" s="159"/>
      <c r="M22" s="159"/>
      <c r="N22" s="159"/>
      <c r="O22" s="159"/>
      <c r="P22" s="159"/>
      <c r="R22" s="159"/>
    </row>
    <row r="23" spans="1:18" ht="30" customHeight="1">
      <c r="A23" s="849" t="s">
        <v>1104</v>
      </c>
      <c r="B23" s="849"/>
      <c r="C23" s="849"/>
      <c r="D23" s="849"/>
      <c r="E23" s="849"/>
      <c r="F23" s="849"/>
      <c r="G23" s="849"/>
      <c r="H23" s="849"/>
      <c r="I23" s="849"/>
      <c r="J23" s="849"/>
      <c r="K23" s="176"/>
      <c r="L23" s="176"/>
      <c r="M23" s="176"/>
      <c r="N23" s="176"/>
      <c r="O23" s="176"/>
      <c r="P23" s="176"/>
      <c r="Q23" s="176"/>
      <c r="R23" s="176"/>
    </row>
    <row r="24" spans="1:18" s="163" customFormat="1" ht="18" customHeight="1">
      <c r="A24" s="860" t="s">
        <v>306</v>
      </c>
      <c r="B24" s="861">
        <f>+B3</f>
        <v>2011</v>
      </c>
      <c r="C24" s="861"/>
      <c r="D24" s="861"/>
      <c r="E24" s="861"/>
      <c r="F24" s="861"/>
      <c r="G24" s="861"/>
      <c r="H24" s="861"/>
      <c r="I24" s="861"/>
      <c r="J24" s="862"/>
      <c r="K24" s="155"/>
      <c r="L24" s="155"/>
      <c r="M24" s="155"/>
      <c r="N24" s="155"/>
      <c r="O24" s="155"/>
      <c r="P24" s="155"/>
      <c r="Q24" s="155"/>
      <c r="R24" s="155"/>
    </row>
    <row r="25" spans="1:18" s="163" customFormat="1" ht="26.25" customHeight="1">
      <c r="A25" s="860"/>
      <c r="B25" s="863" t="s">
        <v>752</v>
      </c>
      <c r="C25" s="864"/>
      <c r="D25" s="864"/>
      <c r="E25" s="863" t="s">
        <v>753</v>
      </c>
      <c r="F25" s="864"/>
      <c r="G25" s="864"/>
      <c r="H25" s="863" t="s">
        <v>754</v>
      </c>
      <c r="I25" s="864"/>
      <c r="J25" s="865"/>
      <c r="K25" s="164"/>
      <c r="L25" s="164"/>
      <c r="M25" s="164"/>
      <c r="N25" s="164"/>
      <c r="O25" s="164"/>
      <c r="P25" s="164"/>
      <c r="Q25" s="164"/>
      <c r="R25" s="164"/>
    </row>
    <row r="26" spans="1:18" s="168" customFormat="1" ht="18" customHeight="1">
      <c r="A26" s="860"/>
      <c r="B26" s="165" t="s">
        <v>44</v>
      </c>
      <c r="C26" s="165" t="s">
        <v>43</v>
      </c>
      <c r="D26" s="165" t="s">
        <v>45</v>
      </c>
      <c r="E26" s="165" t="s">
        <v>44</v>
      </c>
      <c r="F26" s="165" t="s">
        <v>43</v>
      </c>
      <c r="G26" s="165" t="s">
        <v>45</v>
      </c>
      <c r="H26" s="165" t="s">
        <v>44</v>
      </c>
      <c r="I26" s="165" t="s">
        <v>43</v>
      </c>
      <c r="J26" s="166" t="s">
        <v>45</v>
      </c>
      <c r="K26" s="167"/>
      <c r="L26" s="167"/>
      <c r="M26" s="167"/>
      <c r="N26" s="167"/>
      <c r="O26" s="167"/>
      <c r="P26" s="167"/>
      <c r="Q26" s="167"/>
      <c r="R26" s="167"/>
    </row>
    <row r="27" spans="1:18" s="168" customFormat="1" ht="18" customHeight="1">
      <c r="A27" s="860"/>
      <c r="B27" s="169" t="s">
        <v>983</v>
      </c>
      <c r="C27" s="169" t="s">
        <v>982</v>
      </c>
      <c r="D27" s="169" t="s">
        <v>981</v>
      </c>
      <c r="E27" s="169" t="s">
        <v>983</v>
      </c>
      <c r="F27" s="169" t="s">
        <v>982</v>
      </c>
      <c r="G27" s="169" t="s">
        <v>981</v>
      </c>
      <c r="H27" s="169" t="s">
        <v>983</v>
      </c>
      <c r="I27" s="169" t="s">
        <v>982</v>
      </c>
      <c r="J27" s="170" t="s">
        <v>981</v>
      </c>
      <c r="K27" s="171"/>
      <c r="L27" s="171"/>
      <c r="M27" s="171"/>
      <c r="N27" s="171"/>
      <c r="O27" s="171"/>
      <c r="P27" s="171"/>
      <c r="Q27" s="171"/>
      <c r="R27" s="171"/>
    </row>
    <row r="28" spans="1:18" s="168" customFormat="1" ht="16.5" customHeight="1">
      <c r="A28" s="172">
        <v>-14</v>
      </c>
      <c r="B28" s="152">
        <v>0</v>
      </c>
      <c r="C28" s="152">
        <v>0</v>
      </c>
      <c r="D28" s="153">
        <f aca="true" t="shared" si="6" ref="D28:D39">+C28+B28</f>
        <v>0</v>
      </c>
      <c r="E28" s="152">
        <v>0</v>
      </c>
      <c r="F28" s="152">
        <v>0</v>
      </c>
      <c r="G28" s="153">
        <f aca="true" t="shared" si="7" ref="G28:G39">+F28+E28</f>
        <v>0</v>
      </c>
      <c r="H28" s="152">
        <f aca="true" t="shared" si="8" ref="H28:H39">+B28+E28</f>
        <v>0</v>
      </c>
      <c r="I28" s="152">
        <f aca="true" t="shared" si="9" ref="I28:I39">+C28+F28</f>
        <v>0</v>
      </c>
      <c r="J28" s="153">
        <f aca="true" t="shared" si="10" ref="J28:J39">+I28+H28</f>
        <v>0</v>
      </c>
      <c r="K28" s="153"/>
      <c r="L28" s="153"/>
      <c r="M28" s="153"/>
      <c r="N28" s="153"/>
      <c r="O28" s="153"/>
      <c r="P28" s="153"/>
      <c r="Q28" s="153"/>
      <c r="R28" s="153"/>
    </row>
    <row r="29" spans="1:18" s="168" customFormat="1" ht="16.5" customHeight="1">
      <c r="A29" s="151" t="s">
        <v>39</v>
      </c>
      <c r="B29" s="152">
        <v>6</v>
      </c>
      <c r="C29" s="152">
        <v>1</v>
      </c>
      <c r="D29" s="153">
        <f t="shared" si="6"/>
        <v>7</v>
      </c>
      <c r="E29" s="152">
        <v>0</v>
      </c>
      <c r="F29" s="152">
        <v>0</v>
      </c>
      <c r="G29" s="153">
        <f t="shared" si="7"/>
        <v>0</v>
      </c>
      <c r="H29" s="152">
        <f t="shared" si="8"/>
        <v>6</v>
      </c>
      <c r="I29" s="152">
        <f t="shared" si="9"/>
        <v>1</v>
      </c>
      <c r="J29" s="153">
        <f t="shared" si="10"/>
        <v>7</v>
      </c>
      <c r="K29" s="153"/>
      <c r="L29" s="153"/>
      <c r="M29" s="153"/>
      <c r="N29" s="153"/>
      <c r="O29" s="153"/>
      <c r="P29" s="153"/>
      <c r="Q29" s="153"/>
      <c r="R29" s="153"/>
    </row>
    <row r="30" spans="1:18" s="168" customFormat="1" ht="16.5" customHeight="1">
      <c r="A30" s="154" t="s">
        <v>40</v>
      </c>
      <c r="B30" s="152">
        <v>89</v>
      </c>
      <c r="C30" s="152">
        <v>4</v>
      </c>
      <c r="D30" s="153">
        <f t="shared" si="6"/>
        <v>93</v>
      </c>
      <c r="E30" s="152">
        <v>0</v>
      </c>
      <c r="F30" s="152">
        <v>0</v>
      </c>
      <c r="G30" s="153">
        <f t="shared" si="7"/>
        <v>0</v>
      </c>
      <c r="H30" s="152">
        <f t="shared" si="8"/>
        <v>89</v>
      </c>
      <c r="I30" s="152">
        <f t="shared" si="9"/>
        <v>4</v>
      </c>
      <c r="J30" s="153">
        <f t="shared" si="10"/>
        <v>93</v>
      </c>
      <c r="K30" s="153"/>
      <c r="L30" s="153"/>
      <c r="M30" s="153"/>
      <c r="N30" s="153"/>
      <c r="O30" s="153"/>
      <c r="P30" s="153"/>
      <c r="Q30" s="153"/>
      <c r="R30" s="153"/>
    </row>
    <row r="31" spans="1:18" s="168" customFormat="1" ht="16.5" customHeight="1">
      <c r="A31" s="151" t="s">
        <v>984</v>
      </c>
      <c r="B31" s="152">
        <v>215</v>
      </c>
      <c r="C31" s="152">
        <v>7</v>
      </c>
      <c r="D31" s="153">
        <f t="shared" si="6"/>
        <v>222</v>
      </c>
      <c r="E31" s="152">
        <v>0</v>
      </c>
      <c r="F31" s="152">
        <v>0</v>
      </c>
      <c r="G31" s="153">
        <f t="shared" si="7"/>
        <v>0</v>
      </c>
      <c r="H31" s="152">
        <f t="shared" si="8"/>
        <v>215</v>
      </c>
      <c r="I31" s="152">
        <f t="shared" si="9"/>
        <v>7</v>
      </c>
      <c r="J31" s="153">
        <f t="shared" si="10"/>
        <v>222</v>
      </c>
      <c r="K31" s="153"/>
      <c r="L31" s="153"/>
      <c r="M31" s="153"/>
      <c r="N31" s="153"/>
      <c r="O31" s="153"/>
      <c r="P31" s="153"/>
      <c r="Q31" s="153"/>
      <c r="R31" s="153"/>
    </row>
    <row r="32" spans="1:18" s="168" customFormat="1" ht="16.5" customHeight="1">
      <c r="A32" s="151" t="s">
        <v>985</v>
      </c>
      <c r="B32" s="152">
        <v>271</v>
      </c>
      <c r="C32" s="152">
        <v>8</v>
      </c>
      <c r="D32" s="153">
        <f t="shared" si="6"/>
        <v>279</v>
      </c>
      <c r="E32" s="152">
        <v>0</v>
      </c>
      <c r="F32" s="152">
        <v>0</v>
      </c>
      <c r="G32" s="153">
        <f t="shared" si="7"/>
        <v>0</v>
      </c>
      <c r="H32" s="152">
        <f t="shared" si="8"/>
        <v>271</v>
      </c>
      <c r="I32" s="152">
        <f t="shared" si="9"/>
        <v>8</v>
      </c>
      <c r="J32" s="153">
        <f t="shared" si="10"/>
        <v>279</v>
      </c>
      <c r="K32" s="153"/>
      <c r="L32" s="153"/>
      <c r="M32" s="153"/>
      <c r="N32" s="153"/>
      <c r="O32" s="153"/>
      <c r="P32" s="153"/>
      <c r="Q32" s="153"/>
      <c r="R32" s="153"/>
    </row>
    <row r="33" spans="1:18" s="168" customFormat="1" ht="16.5" customHeight="1">
      <c r="A33" s="151" t="s">
        <v>986</v>
      </c>
      <c r="B33" s="152">
        <v>291</v>
      </c>
      <c r="C33" s="152">
        <v>6</v>
      </c>
      <c r="D33" s="153">
        <f t="shared" si="6"/>
        <v>297</v>
      </c>
      <c r="E33" s="152">
        <v>0</v>
      </c>
      <c r="F33" s="152">
        <v>0</v>
      </c>
      <c r="G33" s="153">
        <f t="shared" si="7"/>
        <v>0</v>
      </c>
      <c r="H33" s="152">
        <f t="shared" si="8"/>
        <v>291</v>
      </c>
      <c r="I33" s="152">
        <f t="shared" si="9"/>
        <v>6</v>
      </c>
      <c r="J33" s="153">
        <f t="shared" si="10"/>
        <v>297</v>
      </c>
      <c r="K33" s="153"/>
      <c r="L33" s="153"/>
      <c r="M33" s="153"/>
      <c r="N33" s="153"/>
      <c r="O33" s="153"/>
      <c r="P33" s="153"/>
      <c r="Q33" s="153"/>
      <c r="R33" s="153"/>
    </row>
    <row r="34" spans="1:18" s="168" customFormat="1" ht="16.5" customHeight="1">
      <c r="A34" s="151" t="s">
        <v>987</v>
      </c>
      <c r="B34" s="152">
        <v>255</v>
      </c>
      <c r="C34" s="152">
        <v>3</v>
      </c>
      <c r="D34" s="153">
        <f t="shared" si="6"/>
        <v>258</v>
      </c>
      <c r="E34" s="152">
        <v>1</v>
      </c>
      <c r="F34" s="152">
        <v>0</v>
      </c>
      <c r="G34" s="153">
        <f t="shared" si="7"/>
        <v>1</v>
      </c>
      <c r="H34" s="152">
        <f t="shared" si="8"/>
        <v>256</v>
      </c>
      <c r="I34" s="152">
        <f t="shared" si="9"/>
        <v>3</v>
      </c>
      <c r="J34" s="153">
        <f t="shared" si="10"/>
        <v>259</v>
      </c>
      <c r="K34" s="153"/>
      <c r="L34" s="153"/>
      <c r="M34" s="153"/>
      <c r="N34" s="153"/>
      <c r="O34" s="153"/>
      <c r="P34" s="153"/>
      <c r="Q34" s="153"/>
      <c r="R34" s="153"/>
    </row>
    <row r="35" spans="1:18" s="168" customFormat="1" ht="16.5" customHeight="1">
      <c r="A35" s="151" t="s">
        <v>988</v>
      </c>
      <c r="B35" s="152">
        <v>260</v>
      </c>
      <c r="C35" s="152">
        <v>3</v>
      </c>
      <c r="D35" s="153">
        <f t="shared" si="6"/>
        <v>263</v>
      </c>
      <c r="E35" s="152">
        <v>0</v>
      </c>
      <c r="F35" s="152">
        <v>0</v>
      </c>
      <c r="G35" s="153">
        <f t="shared" si="7"/>
        <v>0</v>
      </c>
      <c r="H35" s="152">
        <f t="shared" si="8"/>
        <v>260</v>
      </c>
      <c r="I35" s="152">
        <f t="shared" si="9"/>
        <v>3</v>
      </c>
      <c r="J35" s="153">
        <f t="shared" si="10"/>
        <v>263</v>
      </c>
      <c r="K35" s="153"/>
      <c r="L35" s="153"/>
      <c r="M35" s="153"/>
      <c r="N35" s="153"/>
      <c r="O35" s="153"/>
      <c r="P35" s="153"/>
      <c r="Q35" s="153"/>
      <c r="R35" s="153"/>
    </row>
    <row r="36" spans="1:18" s="168" customFormat="1" ht="16.5" customHeight="1">
      <c r="A36" s="151" t="s">
        <v>989</v>
      </c>
      <c r="B36" s="152">
        <v>139</v>
      </c>
      <c r="C36" s="152">
        <v>0</v>
      </c>
      <c r="D36" s="153">
        <f t="shared" si="6"/>
        <v>139</v>
      </c>
      <c r="E36" s="152">
        <v>0</v>
      </c>
      <c r="F36" s="152">
        <v>0</v>
      </c>
      <c r="G36" s="153">
        <f t="shared" si="7"/>
        <v>0</v>
      </c>
      <c r="H36" s="152">
        <f t="shared" si="8"/>
        <v>139</v>
      </c>
      <c r="I36" s="152">
        <f t="shared" si="9"/>
        <v>0</v>
      </c>
      <c r="J36" s="153">
        <f t="shared" si="10"/>
        <v>139</v>
      </c>
      <c r="K36" s="153"/>
      <c r="L36" s="153"/>
      <c r="M36" s="153"/>
      <c r="N36" s="153"/>
      <c r="O36" s="153"/>
      <c r="P36" s="153"/>
      <c r="Q36" s="153"/>
      <c r="R36" s="153"/>
    </row>
    <row r="37" spans="1:18" s="168" customFormat="1" ht="16.5" customHeight="1">
      <c r="A37" s="151" t="s">
        <v>990</v>
      </c>
      <c r="B37" s="152">
        <v>89</v>
      </c>
      <c r="C37" s="152">
        <v>0</v>
      </c>
      <c r="D37" s="153">
        <f t="shared" si="6"/>
        <v>89</v>
      </c>
      <c r="E37" s="152">
        <v>1</v>
      </c>
      <c r="F37" s="152">
        <v>0</v>
      </c>
      <c r="G37" s="153">
        <f t="shared" si="7"/>
        <v>1</v>
      </c>
      <c r="H37" s="152">
        <f t="shared" si="8"/>
        <v>90</v>
      </c>
      <c r="I37" s="152">
        <f t="shared" si="9"/>
        <v>0</v>
      </c>
      <c r="J37" s="153">
        <f t="shared" si="10"/>
        <v>90</v>
      </c>
      <c r="K37" s="153"/>
      <c r="L37" s="153"/>
      <c r="M37" s="153"/>
      <c r="N37" s="153"/>
      <c r="O37" s="153"/>
      <c r="P37" s="153"/>
      <c r="Q37" s="153"/>
      <c r="R37" s="153"/>
    </row>
    <row r="38" spans="1:18" s="168" customFormat="1" ht="16.5" customHeight="1">
      <c r="A38" s="154" t="s">
        <v>41</v>
      </c>
      <c r="B38" s="152">
        <v>36</v>
      </c>
      <c r="C38" s="152">
        <v>0</v>
      </c>
      <c r="D38" s="153">
        <f t="shared" si="6"/>
        <v>36</v>
      </c>
      <c r="E38" s="152">
        <v>0</v>
      </c>
      <c r="F38" s="152">
        <v>0</v>
      </c>
      <c r="G38" s="153">
        <f t="shared" si="7"/>
        <v>0</v>
      </c>
      <c r="H38" s="152">
        <f t="shared" si="8"/>
        <v>36</v>
      </c>
      <c r="I38" s="152">
        <f t="shared" si="9"/>
        <v>0</v>
      </c>
      <c r="J38" s="153">
        <f t="shared" si="10"/>
        <v>36</v>
      </c>
      <c r="K38" s="153"/>
      <c r="L38" s="153"/>
      <c r="M38" s="153"/>
      <c r="N38" s="153"/>
      <c r="O38" s="153"/>
      <c r="P38" s="153"/>
      <c r="Q38" s="153"/>
      <c r="R38" s="153"/>
    </row>
    <row r="39" spans="1:18" s="168" customFormat="1" ht="16.5" customHeight="1">
      <c r="A39" s="155" t="s">
        <v>42</v>
      </c>
      <c r="B39" s="152">
        <v>17</v>
      </c>
      <c r="C39" s="152">
        <v>0</v>
      </c>
      <c r="D39" s="153">
        <f t="shared" si="6"/>
        <v>17</v>
      </c>
      <c r="E39" s="152">
        <v>8</v>
      </c>
      <c r="F39" s="152">
        <v>0</v>
      </c>
      <c r="G39" s="153">
        <f t="shared" si="7"/>
        <v>8</v>
      </c>
      <c r="H39" s="152">
        <f t="shared" si="8"/>
        <v>25</v>
      </c>
      <c r="I39" s="152">
        <f t="shared" si="9"/>
        <v>0</v>
      </c>
      <c r="J39" s="153">
        <f t="shared" si="10"/>
        <v>25</v>
      </c>
      <c r="K39" s="153"/>
      <c r="L39" s="153"/>
      <c r="M39" s="153"/>
      <c r="N39" s="153"/>
      <c r="O39" s="153"/>
      <c r="P39" s="153"/>
      <c r="Q39" s="153"/>
      <c r="R39" s="153"/>
    </row>
    <row r="40" spans="1:18" s="168" customFormat="1" ht="30" customHeight="1">
      <c r="A40" s="157" t="s">
        <v>307</v>
      </c>
      <c r="B40" s="158">
        <f aca="true" t="shared" si="11" ref="B40:J40">SUM(B28:B39)</f>
        <v>1668</v>
      </c>
      <c r="C40" s="158">
        <f t="shared" si="11"/>
        <v>32</v>
      </c>
      <c r="D40" s="158">
        <f t="shared" si="11"/>
        <v>1700</v>
      </c>
      <c r="E40" s="158">
        <f t="shared" si="11"/>
        <v>10</v>
      </c>
      <c r="F40" s="158">
        <f t="shared" si="11"/>
        <v>0</v>
      </c>
      <c r="G40" s="158">
        <f t="shared" si="11"/>
        <v>10</v>
      </c>
      <c r="H40" s="158">
        <f t="shared" si="11"/>
        <v>1678</v>
      </c>
      <c r="I40" s="158">
        <f t="shared" si="11"/>
        <v>32</v>
      </c>
      <c r="J40" s="158">
        <f t="shared" si="11"/>
        <v>1710</v>
      </c>
      <c r="K40" s="173"/>
      <c r="L40" s="173"/>
      <c r="M40" s="173"/>
      <c r="N40" s="173"/>
      <c r="O40" s="173"/>
      <c r="P40" s="173"/>
      <c r="Q40" s="173"/>
      <c r="R40" s="173"/>
    </row>
    <row r="41" spans="1:18" s="168" customFormat="1" ht="30" customHeight="1">
      <c r="A41" s="174" t="s">
        <v>762</v>
      </c>
      <c r="B41" s="175">
        <f>+(B28*14+B29*16+B30*21+B31*27+B32*32+B33*37+B34*42+B35*47+B36*52+B37*57+B38*62+B39*67)/B40</f>
        <v>39.45503597122302</v>
      </c>
      <c r="C41" s="175">
        <f>+(C28*14+C29*16+C30*21+C31*27+C32*32+C33*37+C34*42+C35*47+C36*52+C37*57+C38*62+C39*67)/C40</f>
        <v>32.3125</v>
      </c>
      <c r="D41" s="175">
        <f>+(D28*14+D29*16+D30*21+D31*27+D32*32+D33*37+D34*42+D35*47+D36*52+D37*57+D38*62+D39*67)/D40</f>
        <v>39.32058823529412</v>
      </c>
      <c r="E41" s="175">
        <f>+(E28*14+E29*16+E30*21+E31*27+E32*32+E33*37+E34*42+E35*47+E36*52+E37*57+E38*62+E39*67)/E40</f>
        <v>63.5</v>
      </c>
      <c r="F41" s="175">
        <v>0</v>
      </c>
      <c r="G41" s="175">
        <f>+(G28*14+G29*16+G30*21+G31*27+G32*32+G33*37+G34*42+G35*47+G36*52+G37*57+G38*62+G39*67)/G40</f>
        <v>63.5</v>
      </c>
      <c r="H41" s="175">
        <f>+(H28*14+H29*16+H30*21+H31*27+H32*32+H33*37+H34*42+H35*47+H36*52+H37*57+H38*62+H39*67)/H40</f>
        <v>39.598331346841476</v>
      </c>
      <c r="I41" s="175">
        <f>+(I28*14+I29*16+I30*21+I31*27+I32*32+I33*37+I34*42+I35*47+I36*52+I37*57+I38*62+I39*67)/I40</f>
        <v>32.3125</v>
      </c>
      <c r="J41" s="175">
        <f>+(J28*14+J29*16+J30*21+J31*27+J32*32+J33*37+J34*42+J35*47+J36*52+J37*57+J38*62+J39*67)/J40</f>
        <v>39.461988304093566</v>
      </c>
      <c r="K41" s="153"/>
      <c r="L41" s="153"/>
      <c r="M41" s="153"/>
      <c r="N41" s="153"/>
      <c r="O41" s="153"/>
      <c r="P41" s="153"/>
      <c r="Q41" s="153"/>
      <c r="R41" s="153"/>
    </row>
    <row r="42" spans="1:4" ht="12.75">
      <c r="A42" s="177"/>
      <c r="B42" s="177"/>
      <c r="C42" s="177"/>
      <c r="D42" s="177"/>
    </row>
    <row r="43" spans="1:4" ht="12.75">
      <c r="A43" s="178"/>
      <c r="B43" s="178" t="s">
        <v>907</v>
      </c>
      <c r="C43" s="178"/>
      <c r="D43" s="178"/>
    </row>
  </sheetData>
  <sheetProtection/>
  <mergeCells count="14">
    <mergeCell ref="H4:J4"/>
    <mergeCell ref="B3:J3"/>
    <mergeCell ref="A1:J1"/>
    <mergeCell ref="A2:J2"/>
    <mergeCell ref="A3:A6"/>
    <mergeCell ref="B4:D4"/>
    <mergeCell ref="E4:G4"/>
    <mergeCell ref="A22:J22"/>
    <mergeCell ref="A23:J23"/>
    <mergeCell ref="A24:A27"/>
    <mergeCell ref="B24:J24"/>
    <mergeCell ref="B25:D25"/>
    <mergeCell ref="E25:G25"/>
    <mergeCell ref="H25:J25"/>
  </mergeCells>
  <printOptions horizontalCentered="1" verticalCentered="1"/>
  <pageMargins left="0" right="0" top="0" bottom="0" header="0" footer="0"/>
  <pageSetup horizontalDpi="600" verticalDpi="600" orientation="portrait" paperSize="9" r:id="rId1"/>
  <ignoredErrors>
    <ignoredError sqref="D19 G19" formula="1"/>
  </ignoredErrors>
</worksheet>
</file>

<file path=xl/worksheets/sheet21.xml><?xml version="1.0" encoding="utf-8"?>
<worksheet xmlns="http://schemas.openxmlformats.org/spreadsheetml/2006/main" xmlns:r="http://schemas.openxmlformats.org/officeDocument/2006/relationships">
  <dimension ref="A2:Y25"/>
  <sheetViews>
    <sheetView showGridLines="0" zoomScalePageLayoutView="0" workbookViewId="0" topLeftCell="A1">
      <selection activeCell="N37" sqref="N37"/>
    </sheetView>
  </sheetViews>
  <sheetFormatPr defaultColWidth="9.140625" defaultRowHeight="12.75"/>
  <cols>
    <col min="1" max="1" width="21.00390625" style="185" customWidth="1"/>
    <col min="2" max="2" width="8.57421875" style="185" customWidth="1"/>
    <col min="3" max="8" width="0" style="185" hidden="1" customWidth="1"/>
    <col min="9" max="10" width="9.140625" style="185" customWidth="1"/>
    <col min="11" max="11" width="8.7109375" style="185" customWidth="1"/>
    <col min="12" max="12" width="9.140625" style="185" customWidth="1"/>
    <col min="13" max="13" width="8.140625" style="185" customWidth="1"/>
    <col min="14" max="22" width="9.140625" style="185" customWidth="1"/>
    <col min="23" max="23" width="9.140625" style="160" customWidth="1"/>
    <col min="24" max="24" width="7.421875" style="160" customWidth="1"/>
    <col min="25" max="16384" width="9.140625" style="160" customWidth="1"/>
  </cols>
  <sheetData>
    <row r="2" spans="24:25" ht="12.75">
      <c r="X2" s="866"/>
      <c r="Y2" s="866"/>
    </row>
    <row r="3" spans="1:22" s="189" customFormat="1" ht="18" customHeight="1">
      <c r="A3" s="186" t="s">
        <v>308</v>
      </c>
      <c r="B3" s="187"/>
      <c r="C3" s="188"/>
      <c r="D3" s="188"/>
      <c r="E3" s="188"/>
      <c r="F3" s="188"/>
      <c r="G3" s="188"/>
      <c r="H3" s="188"/>
      <c r="I3" s="188"/>
      <c r="J3" s="188"/>
      <c r="K3" s="188"/>
      <c r="L3" s="188"/>
      <c r="M3" s="188"/>
      <c r="N3" s="188"/>
      <c r="O3" s="188"/>
      <c r="P3" s="188"/>
      <c r="Q3" s="188"/>
      <c r="R3" s="188"/>
      <c r="S3" s="188"/>
      <c r="T3" s="188"/>
      <c r="U3" s="188"/>
      <c r="V3" s="188"/>
    </row>
    <row r="4" spans="1:22" s="189" customFormat="1" ht="18" customHeight="1">
      <c r="A4" s="190" t="s">
        <v>309</v>
      </c>
      <c r="B4" s="187"/>
      <c r="C4" s="188"/>
      <c r="D4" s="188"/>
      <c r="E4" s="188"/>
      <c r="F4" s="188"/>
      <c r="G4" s="188"/>
      <c r="H4" s="188"/>
      <c r="I4" s="188"/>
      <c r="J4" s="188"/>
      <c r="K4" s="188"/>
      <c r="L4" s="188"/>
      <c r="M4" s="188"/>
      <c r="N4" s="188"/>
      <c r="O4" s="188"/>
      <c r="P4" s="188"/>
      <c r="Q4" s="188"/>
      <c r="R4" s="188"/>
      <c r="S4" s="188"/>
      <c r="T4" s="188"/>
      <c r="U4" s="188"/>
      <c r="V4" s="188"/>
    </row>
    <row r="5" spans="1:22" s="189" customFormat="1" ht="3" customHeight="1">
      <c r="A5" s="190"/>
      <c r="B5" s="187"/>
      <c r="C5" s="188"/>
      <c r="D5" s="188"/>
      <c r="E5" s="188"/>
      <c r="F5" s="188"/>
      <c r="G5" s="188"/>
      <c r="H5" s="188"/>
      <c r="I5" s="188"/>
      <c r="J5" s="188"/>
      <c r="K5" s="188"/>
      <c r="L5" s="188"/>
      <c r="M5" s="188"/>
      <c r="N5" s="188"/>
      <c r="O5" s="188"/>
      <c r="P5" s="188"/>
      <c r="Q5" s="188"/>
      <c r="R5" s="188"/>
      <c r="S5" s="188"/>
      <c r="T5" s="188"/>
      <c r="U5" s="188"/>
      <c r="V5" s="188"/>
    </row>
    <row r="6" spans="1:22" s="189" customFormat="1" ht="18" customHeight="1">
      <c r="A6" s="191"/>
      <c r="B6" s="187"/>
      <c r="C6" s="188"/>
      <c r="D6" s="188"/>
      <c r="E6" s="188"/>
      <c r="F6" s="188"/>
      <c r="G6" s="188"/>
      <c r="H6" s="188"/>
      <c r="I6" s="188"/>
      <c r="J6" s="188"/>
      <c r="K6" s="188"/>
      <c r="L6" s="188"/>
      <c r="M6" s="188"/>
      <c r="N6" s="188"/>
      <c r="O6" s="188"/>
      <c r="P6" s="188"/>
      <c r="Q6" s="188"/>
      <c r="R6" s="188"/>
      <c r="S6" s="188"/>
      <c r="T6" s="188"/>
      <c r="U6" s="188"/>
      <c r="V6" s="188"/>
    </row>
    <row r="7" spans="1:22" s="189" customFormat="1" ht="12.75">
      <c r="A7" s="191"/>
      <c r="B7" s="187"/>
      <c r="C7" s="188"/>
      <c r="D7" s="188"/>
      <c r="E7" s="188"/>
      <c r="F7" s="188"/>
      <c r="G7" s="188"/>
      <c r="H7" s="188"/>
      <c r="I7" s="188"/>
      <c r="J7" s="188"/>
      <c r="K7" s="188"/>
      <c r="L7" s="188"/>
      <c r="M7" s="188"/>
      <c r="N7" s="188"/>
      <c r="O7" s="188"/>
      <c r="P7" s="188"/>
      <c r="Q7" s="188"/>
      <c r="R7" s="188"/>
      <c r="S7" s="188"/>
      <c r="T7" s="188"/>
      <c r="U7" s="188"/>
      <c r="V7" s="188"/>
    </row>
    <row r="8" spans="1:22" s="189" customFormat="1" ht="12.75">
      <c r="A8" s="188"/>
      <c r="B8" s="188"/>
      <c r="C8" s="188"/>
      <c r="D8" s="188"/>
      <c r="E8" s="188"/>
      <c r="F8" s="188"/>
      <c r="G8" s="188"/>
      <c r="H8" s="188"/>
      <c r="I8" s="188"/>
      <c r="J8" s="188"/>
      <c r="K8" s="188"/>
      <c r="L8" s="188"/>
      <c r="M8" s="188"/>
      <c r="N8" s="188"/>
      <c r="O8" s="188"/>
      <c r="P8" s="188"/>
      <c r="Q8" s="188"/>
      <c r="R8" s="188"/>
      <c r="S8" s="188"/>
      <c r="T8" s="188"/>
      <c r="U8" s="188"/>
      <c r="V8" s="188"/>
    </row>
    <row r="9" spans="1:22" s="189" customFormat="1" ht="12.75">
      <c r="A9" s="188"/>
      <c r="B9" s="192"/>
      <c r="C9" s="188"/>
      <c r="D9" s="188"/>
      <c r="E9" s="188"/>
      <c r="F9" s="188"/>
      <c r="G9" s="188"/>
      <c r="H9" s="188"/>
      <c r="I9" s="188"/>
      <c r="J9" s="188"/>
      <c r="K9" s="188"/>
      <c r="L9" s="188"/>
      <c r="M9" s="188"/>
      <c r="N9" s="188"/>
      <c r="O9" s="188"/>
      <c r="P9" s="188"/>
      <c r="Q9" s="188"/>
      <c r="R9" s="188"/>
      <c r="S9" s="188"/>
      <c r="T9" s="188"/>
      <c r="U9" s="188"/>
      <c r="V9" s="188"/>
    </row>
    <row r="10" spans="1:22" s="189" customFormat="1" ht="18" customHeight="1">
      <c r="A10" s="193"/>
      <c r="B10" s="193"/>
      <c r="C10" s="194"/>
      <c r="D10" s="194"/>
      <c r="E10" s="194"/>
      <c r="F10" s="194"/>
      <c r="G10" s="194"/>
      <c r="H10" s="194"/>
      <c r="I10" s="188"/>
      <c r="J10" s="188"/>
      <c r="K10" s="188"/>
      <c r="L10" s="188"/>
      <c r="M10" s="188"/>
      <c r="N10" s="188"/>
      <c r="O10" s="188"/>
      <c r="P10" s="188"/>
      <c r="Q10" s="188"/>
      <c r="R10" s="188"/>
      <c r="S10" s="188"/>
      <c r="T10" s="188"/>
      <c r="U10" s="188"/>
      <c r="V10" s="188"/>
    </row>
    <row r="11" spans="1:22" s="189" customFormat="1" ht="18" customHeight="1">
      <c r="A11" s="207"/>
      <c r="B11" s="195"/>
      <c r="C11" s="194"/>
      <c r="D11" s="194"/>
      <c r="E11" s="194"/>
      <c r="F11" s="194"/>
      <c r="G11" s="194"/>
      <c r="H11" s="194"/>
      <c r="I11" s="188"/>
      <c r="J11" s="188"/>
      <c r="K11" s="188"/>
      <c r="L11" s="188"/>
      <c r="M11" s="188"/>
      <c r="N11" s="188"/>
      <c r="O11" s="188"/>
      <c r="P11" s="188"/>
      <c r="Q11" s="188"/>
      <c r="R11" s="188"/>
      <c r="S11" s="188"/>
      <c r="T11" s="188"/>
      <c r="U11" s="188"/>
      <c r="V11" s="188"/>
    </row>
    <row r="12" spans="1:22" s="189" customFormat="1" ht="18" customHeight="1">
      <c r="A12" s="208"/>
      <c r="B12" s="193">
        <v>2011</v>
      </c>
      <c r="C12" s="196"/>
      <c r="D12" s="196"/>
      <c r="E12" s="196"/>
      <c r="F12" s="196"/>
      <c r="G12" s="196"/>
      <c r="H12" s="196"/>
      <c r="I12" s="188"/>
      <c r="J12" s="188"/>
      <c r="K12" s="188"/>
      <c r="L12" s="188"/>
      <c r="M12" s="188"/>
      <c r="N12" s="188"/>
      <c r="O12" s="188"/>
      <c r="P12" s="188"/>
      <c r="Q12" s="188"/>
      <c r="R12" s="188"/>
      <c r="S12" s="188"/>
      <c r="T12" s="188"/>
      <c r="U12" s="188"/>
      <c r="V12" s="188"/>
    </row>
    <row r="13" spans="1:22" s="189" customFormat="1" ht="24.75" customHeight="1">
      <c r="A13" s="201">
        <v>-14</v>
      </c>
      <c r="B13" s="197">
        <v>0</v>
      </c>
      <c r="C13" s="198">
        <v>14</v>
      </c>
      <c r="D13" s="199" t="e">
        <v>#REF!</v>
      </c>
      <c r="E13" s="200" t="e">
        <v>#REF!</v>
      </c>
      <c r="F13" s="200">
        <v>0</v>
      </c>
      <c r="G13" s="200"/>
      <c r="H13" s="201">
        <v>-14</v>
      </c>
      <c r="I13" s="188"/>
      <c r="J13" s="188"/>
      <c r="K13" s="188"/>
      <c r="L13" s="188"/>
      <c r="M13" s="188"/>
      <c r="N13" s="188"/>
      <c r="O13" s="188"/>
      <c r="P13" s="188"/>
      <c r="Q13" s="188"/>
      <c r="R13" s="188"/>
      <c r="S13" s="188"/>
      <c r="T13" s="188"/>
      <c r="U13" s="188"/>
      <c r="V13" s="188"/>
    </row>
    <row r="14" spans="1:22" s="189" customFormat="1" ht="21" customHeight="1">
      <c r="A14" s="201" t="s">
        <v>39</v>
      </c>
      <c r="B14" s="197">
        <v>7</v>
      </c>
      <c r="C14" s="188">
        <v>16</v>
      </c>
      <c r="D14" s="199" t="e">
        <v>#REF!</v>
      </c>
      <c r="E14" s="200" t="e">
        <v>#REF!</v>
      </c>
      <c r="F14" s="200">
        <v>112</v>
      </c>
      <c r="G14" s="188"/>
      <c r="H14" s="202" t="s">
        <v>310</v>
      </c>
      <c r="I14" s="188"/>
      <c r="J14" s="188"/>
      <c r="K14" s="188"/>
      <c r="L14" s="188"/>
      <c r="M14" s="188"/>
      <c r="N14" s="188"/>
      <c r="O14" s="188"/>
      <c r="P14" s="188"/>
      <c r="Q14" s="188"/>
      <c r="R14" s="188"/>
      <c r="S14" s="188"/>
      <c r="T14" s="188"/>
      <c r="U14" s="188"/>
      <c r="V14" s="188"/>
    </row>
    <row r="15" spans="1:22" s="189" customFormat="1" ht="22.5" customHeight="1">
      <c r="A15" s="201" t="s">
        <v>40</v>
      </c>
      <c r="B15" s="197">
        <v>93</v>
      </c>
      <c r="C15" s="188">
        <v>22</v>
      </c>
      <c r="D15" s="199" t="e">
        <v>#REF!</v>
      </c>
      <c r="E15" s="200" t="e">
        <v>#REF!</v>
      </c>
      <c r="F15" s="200">
        <v>2046</v>
      </c>
      <c r="G15" s="188"/>
      <c r="H15" s="199" t="s">
        <v>311</v>
      </c>
      <c r="I15" s="188"/>
      <c r="J15" s="188"/>
      <c r="K15" s="188"/>
      <c r="L15" s="188"/>
      <c r="M15" s="188"/>
      <c r="N15" s="188"/>
      <c r="O15" s="188"/>
      <c r="P15" s="188"/>
      <c r="Q15" s="188"/>
      <c r="R15" s="188"/>
      <c r="S15" s="188"/>
      <c r="T15" s="188"/>
      <c r="U15" s="188"/>
      <c r="V15" s="188"/>
    </row>
    <row r="16" spans="1:22" s="189" customFormat="1" ht="21.75" customHeight="1">
      <c r="A16" s="201" t="s">
        <v>984</v>
      </c>
      <c r="B16" s="197">
        <v>222</v>
      </c>
      <c r="C16" s="188">
        <v>27</v>
      </c>
      <c r="D16" s="199" t="e">
        <v>#REF!</v>
      </c>
      <c r="E16" s="200" t="e">
        <v>#REF!</v>
      </c>
      <c r="F16" s="200">
        <v>5994</v>
      </c>
      <c r="G16" s="188"/>
      <c r="H16" s="199" t="s">
        <v>984</v>
      </c>
      <c r="I16" s="188"/>
      <c r="J16" s="188"/>
      <c r="K16" s="188"/>
      <c r="L16" s="188"/>
      <c r="M16" s="188"/>
      <c r="N16" s="188"/>
      <c r="O16" s="188"/>
      <c r="P16" s="188"/>
      <c r="Q16" s="188"/>
      <c r="R16" s="188"/>
      <c r="S16" s="188"/>
      <c r="T16" s="188"/>
      <c r="U16" s="188"/>
      <c r="V16" s="188"/>
    </row>
    <row r="17" spans="1:22" s="189" customFormat="1" ht="23.25" customHeight="1">
      <c r="A17" s="201" t="s">
        <v>985</v>
      </c>
      <c r="B17" s="197">
        <v>279</v>
      </c>
      <c r="C17" s="188">
        <v>32</v>
      </c>
      <c r="D17" s="199" t="e">
        <v>#REF!</v>
      </c>
      <c r="E17" s="200" t="e">
        <v>#REF!</v>
      </c>
      <c r="F17" s="200">
        <v>8928</v>
      </c>
      <c r="G17" s="188"/>
      <c r="H17" s="199" t="s">
        <v>985</v>
      </c>
      <c r="I17" s="188"/>
      <c r="J17" s="188"/>
      <c r="K17" s="188"/>
      <c r="L17" s="188"/>
      <c r="M17" s="188"/>
      <c r="N17" s="188"/>
      <c r="O17" s="188"/>
      <c r="P17" s="188"/>
      <c r="Q17" s="188"/>
      <c r="R17" s="188"/>
      <c r="S17" s="188"/>
      <c r="T17" s="188"/>
      <c r="U17" s="188"/>
      <c r="V17" s="188"/>
    </row>
    <row r="18" spans="1:22" s="189" customFormat="1" ht="24" customHeight="1">
      <c r="A18" s="201" t="s">
        <v>986</v>
      </c>
      <c r="B18" s="197">
        <v>297</v>
      </c>
      <c r="C18" s="188">
        <v>37</v>
      </c>
      <c r="D18" s="199" t="e">
        <v>#REF!</v>
      </c>
      <c r="E18" s="200" t="e">
        <v>#REF!</v>
      </c>
      <c r="F18" s="200">
        <v>10989</v>
      </c>
      <c r="G18" s="188"/>
      <c r="H18" s="199" t="s">
        <v>986</v>
      </c>
      <c r="I18" s="188"/>
      <c r="J18" s="188"/>
      <c r="K18" s="188"/>
      <c r="L18" s="188"/>
      <c r="M18" s="188"/>
      <c r="N18" s="188"/>
      <c r="O18" s="188"/>
      <c r="P18" s="188"/>
      <c r="Q18" s="188"/>
      <c r="R18" s="188"/>
      <c r="S18" s="188"/>
      <c r="T18" s="188"/>
      <c r="U18" s="188"/>
      <c r="V18" s="188"/>
    </row>
    <row r="19" spans="1:22" s="189" customFormat="1" ht="18" customHeight="1">
      <c r="A19" s="201" t="s">
        <v>987</v>
      </c>
      <c r="B19" s="197">
        <v>259</v>
      </c>
      <c r="C19" s="188">
        <v>42</v>
      </c>
      <c r="D19" s="199" t="e">
        <v>#REF!</v>
      </c>
      <c r="E19" s="200" t="e">
        <v>#REF!</v>
      </c>
      <c r="F19" s="200">
        <v>10878</v>
      </c>
      <c r="G19" s="188"/>
      <c r="H19" s="199" t="s">
        <v>987</v>
      </c>
      <c r="I19" s="188"/>
      <c r="J19" s="188"/>
      <c r="K19" s="188"/>
      <c r="L19" s="188"/>
      <c r="M19" s="188"/>
      <c r="N19" s="188"/>
      <c r="O19" s="188"/>
      <c r="P19" s="188"/>
      <c r="Q19" s="188"/>
      <c r="R19" s="188"/>
      <c r="S19" s="188"/>
      <c r="T19" s="188"/>
      <c r="U19" s="188"/>
      <c r="V19" s="188"/>
    </row>
    <row r="20" spans="1:22" s="189" customFormat="1" ht="21.75" customHeight="1">
      <c r="A20" s="201" t="s">
        <v>988</v>
      </c>
      <c r="B20" s="197">
        <v>263</v>
      </c>
      <c r="C20" s="188">
        <v>47</v>
      </c>
      <c r="D20" s="199" t="e">
        <v>#REF!</v>
      </c>
      <c r="E20" s="200" t="e">
        <v>#REF!</v>
      </c>
      <c r="F20" s="200">
        <v>12361</v>
      </c>
      <c r="G20" s="188"/>
      <c r="H20" s="199" t="s">
        <v>988</v>
      </c>
      <c r="I20" s="188"/>
      <c r="J20" s="188"/>
      <c r="K20" s="188"/>
      <c r="L20" s="188"/>
      <c r="M20" s="188"/>
      <c r="N20" s="188"/>
      <c r="O20" s="188"/>
      <c r="P20" s="188"/>
      <c r="Q20" s="188"/>
      <c r="R20" s="188"/>
      <c r="S20" s="188"/>
      <c r="T20" s="188"/>
      <c r="U20" s="188"/>
      <c r="V20" s="188"/>
    </row>
    <row r="21" spans="1:22" s="189" customFormat="1" ht="18" customHeight="1">
      <c r="A21" s="201" t="s">
        <v>989</v>
      </c>
      <c r="B21" s="197">
        <v>139</v>
      </c>
      <c r="C21" s="188">
        <v>52</v>
      </c>
      <c r="D21" s="199" t="e">
        <v>#REF!</v>
      </c>
      <c r="E21" s="200" t="e">
        <v>#REF!</v>
      </c>
      <c r="F21" s="200">
        <v>7228</v>
      </c>
      <c r="G21" s="188"/>
      <c r="H21" s="199" t="s">
        <v>989</v>
      </c>
      <c r="I21" s="188"/>
      <c r="J21" s="188"/>
      <c r="K21" s="188"/>
      <c r="L21" s="188"/>
      <c r="M21" s="188"/>
      <c r="N21" s="188"/>
      <c r="O21" s="188"/>
      <c r="P21" s="188"/>
      <c r="Q21" s="188"/>
      <c r="R21" s="188"/>
      <c r="S21" s="188"/>
      <c r="T21" s="188"/>
      <c r="U21" s="188"/>
      <c r="V21" s="188"/>
    </row>
    <row r="22" spans="1:22" s="189" customFormat="1" ht="21" customHeight="1">
      <c r="A22" s="201" t="s">
        <v>990</v>
      </c>
      <c r="B22" s="197">
        <v>90</v>
      </c>
      <c r="C22" s="188">
        <v>57</v>
      </c>
      <c r="D22" s="199" t="e">
        <v>#REF!</v>
      </c>
      <c r="E22" s="200" t="e">
        <v>#REF!</v>
      </c>
      <c r="F22" s="200">
        <v>5130</v>
      </c>
      <c r="G22" s="188"/>
      <c r="H22" s="199" t="s">
        <v>990</v>
      </c>
      <c r="I22" s="188"/>
      <c r="J22" s="188"/>
      <c r="K22" s="188"/>
      <c r="L22" s="188"/>
      <c r="M22" s="188"/>
      <c r="N22" s="188"/>
      <c r="O22" s="188"/>
      <c r="P22" s="188"/>
      <c r="Q22" s="188"/>
      <c r="R22" s="188"/>
      <c r="S22" s="188"/>
      <c r="T22" s="188"/>
      <c r="U22" s="188"/>
      <c r="V22" s="188"/>
    </row>
    <row r="23" spans="1:22" s="189" customFormat="1" ht="18" customHeight="1">
      <c r="A23" s="201" t="s">
        <v>41</v>
      </c>
      <c r="B23" s="197">
        <v>36</v>
      </c>
      <c r="C23" s="188">
        <v>60</v>
      </c>
      <c r="D23" s="199" t="e">
        <v>#REF!</v>
      </c>
      <c r="E23" s="200" t="e">
        <v>#REF!</v>
      </c>
      <c r="F23" s="200">
        <v>2160</v>
      </c>
      <c r="G23" s="199"/>
      <c r="H23" s="203" t="s">
        <v>312</v>
      </c>
      <c r="I23" s="188"/>
      <c r="J23" s="188"/>
      <c r="K23" s="188"/>
      <c r="L23" s="188"/>
      <c r="M23" s="188"/>
      <c r="N23" s="188"/>
      <c r="O23" s="188"/>
      <c r="P23" s="188"/>
      <c r="Q23" s="188"/>
      <c r="R23" s="188"/>
      <c r="S23" s="188"/>
      <c r="T23" s="188"/>
      <c r="U23" s="188"/>
      <c r="V23" s="188"/>
    </row>
    <row r="24" spans="1:22" s="189" customFormat="1" ht="29.25" customHeight="1">
      <c r="A24" s="201" t="s">
        <v>42</v>
      </c>
      <c r="B24" s="197">
        <v>25</v>
      </c>
      <c r="C24" s="204"/>
      <c r="D24" s="204" t="e">
        <v>#REF!</v>
      </c>
      <c r="E24" s="204" t="e">
        <v>#REF!</v>
      </c>
      <c r="F24" s="204">
        <v>65826</v>
      </c>
      <c r="G24" s="188"/>
      <c r="H24" s="188"/>
      <c r="I24" s="188"/>
      <c r="J24" s="188"/>
      <c r="K24" s="188"/>
      <c r="L24" s="188"/>
      <c r="M24" s="188"/>
      <c r="N24" s="188"/>
      <c r="O24" s="188"/>
      <c r="P24" s="188"/>
      <c r="Q24" s="188"/>
      <c r="R24" s="188"/>
      <c r="S24" s="188"/>
      <c r="T24" s="188"/>
      <c r="U24" s="188"/>
      <c r="V24" s="188"/>
    </row>
    <row r="25" spans="1:22" s="189" customFormat="1" ht="30.75" customHeight="1">
      <c r="A25" s="201" t="s">
        <v>1208</v>
      </c>
      <c r="B25" s="205">
        <v>1710</v>
      </c>
      <c r="C25" s="206"/>
      <c r="D25" s="206" t="e">
        <v>#REF!</v>
      </c>
      <c r="E25" s="188" t="e">
        <v>#REF!</v>
      </c>
      <c r="F25" s="188">
        <v>2633.04</v>
      </c>
      <c r="G25" s="188"/>
      <c r="H25" s="188"/>
      <c r="I25" s="188"/>
      <c r="J25" s="188"/>
      <c r="K25" s="188"/>
      <c r="L25" s="188"/>
      <c r="M25" s="188"/>
      <c r="N25" s="188"/>
      <c r="O25" s="188"/>
      <c r="P25" s="188"/>
      <c r="Q25" s="188"/>
      <c r="R25" s="188"/>
      <c r="S25" s="188"/>
      <c r="T25" s="188"/>
      <c r="U25" s="188"/>
      <c r="V25" s="188"/>
    </row>
  </sheetData>
  <sheetProtection/>
  <mergeCells count="1">
    <mergeCell ref="X2:Y2"/>
  </mergeCells>
  <printOptions/>
  <pageMargins left="0.5118110236220472" right="0" top="0.9055118110236221" bottom="0.7874015748031497" header="0.5118110236220472" footer="0.511811023622047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A1" sqref="A1:G1"/>
    </sheetView>
  </sheetViews>
  <sheetFormatPr defaultColWidth="9.140625" defaultRowHeight="12.75"/>
  <cols>
    <col min="1" max="1" width="21.57421875" style="160" customWidth="1"/>
    <col min="2" max="7" width="11.7109375" style="160" customWidth="1"/>
    <col min="8" max="8" width="9.28125" style="160" bestFit="1" customWidth="1"/>
    <col min="9" max="16384" width="9.140625" style="160" customWidth="1"/>
  </cols>
  <sheetData>
    <row r="1" spans="1:7" ht="34.5" customHeight="1">
      <c r="A1" s="851" t="s">
        <v>1106</v>
      </c>
      <c r="B1" s="851"/>
      <c r="C1" s="851"/>
      <c r="D1" s="851"/>
      <c r="E1" s="851"/>
      <c r="F1" s="851"/>
      <c r="G1" s="851"/>
    </row>
    <row r="2" spans="1:7" ht="34.5" customHeight="1">
      <c r="A2" s="849" t="s">
        <v>1105</v>
      </c>
      <c r="B2" s="849"/>
      <c r="C2" s="849"/>
      <c r="D2" s="849"/>
      <c r="E2" s="849"/>
      <c r="F2" s="849"/>
      <c r="G2" s="849"/>
    </row>
    <row r="3" spans="1:8" s="168" customFormat="1" ht="24" customHeight="1">
      <c r="A3" s="870" t="s">
        <v>372</v>
      </c>
      <c r="B3" s="862">
        <v>2010</v>
      </c>
      <c r="C3" s="867"/>
      <c r="D3" s="868"/>
      <c r="E3" s="862">
        <f>+B3+1</f>
        <v>2011</v>
      </c>
      <c r="F3" s="867"/>
      <c r="G3" s="867"/>
      <c r="H3" s="183"/>
    </row>
    <row r="4" spans="1:8" s="168" customFormat="1" ht="24" customHeight="1">
      <c r="A4" s="871"/>
      <c r="B4" s="166" t="s">
        <v>44</v>
      </c>
      <c r="C4" s="166" t="s">
        <v>43</v>
      </c>
      <c r="D4" s="165" t="s">
        <v>45</v>
      </c>
      <c r="E4" s="166" t="s">
        <v>44</v>
      </c>
      <c r="F4" s="166" t="s">
        <v>43</v>
      </c>
      <c r="G4" s="166" t="s">
        <v>45</v>
      </c>
      <c r="H4" s="183"/>
    </row>
    <row r="5" spans="1:7" s="168" customFormat="1" ht="24" customHeight="1">
      <c r="A5" s="872"/>
      <c r="B5" s="170" t="s">
        <v>983</v>
      </c>
      <c r="C5" s="170" t="s">
        <v>982</v>
      </c>
      <c r="D5" s="169" t="s">
        <v>981</v>
      </c>
      <c r="E5" s="170" t="s">
        <v>983</v>
      </c>
      <c r="F5" s="170" t="s">
        <v>982</v>
      </c>
      <c r="G5" s="170" t="s">
        <v>981</v>
      </c>
    </row>
    <row r="6" spans="1:9" s="168" customFormat="1" ht="24" customHeight="1">
      <c r="A6" s="179" t="s">
        <v>1176</v>
      </c>
      <c r="B6" s="180">
        <v>0</v>
      </c>
      <c r="C6" s="180">
        <v>0</v>
      </c>
      <c r="D6" s="173">
        <f aca="true" t="shared" si="0" ref="D6:D11">+C6+B6</f>
        <v>0</v>
      </c>
      <c r="E6" s="180">
        <v>0</v>
      </c>
      <c r="F6" s="180">
        <v>0</v>
      </c>
      <c r="G6" s="173">
        <f aca="true" t="shared" si="1" ref="G6:G11">E6+F6</f>
        <v>0</v>
      </c>
      <c r="I6" s="180"/>
    </row>
    <row r="7" spans="1:9" s="168" customFormat="1" ht="24" customHeight="1">
      <c r="A7" s="181" t="s">
        <v>313</v>
      </c>
      <c r="B7" s="180">
        <v>647</v>
      </c>
      <c r="C7" s="180">
        <v>21</v>
      </c>
      <c r="D7" s="173">
        <f t="shared" si="0"/>
        <v>668</v>
      </c>
      <c r="E7" s="180">
        <v>719</v>
      </c>
      <c r="F7" s="180">
        <v>26</v>
      </c>
      <c r="G7" s="173">
        <f t="shared" si="1"/>
        <v>745</v>
      </c>
      <c r="I7" s="180"/>
    </row>
    <row r="8" spans="1:9" s="168" customFormat="1" ht="24" customHeight="1">
      <c r="A8" s="182" t="s">
        <v>314</v>
      </c>
      <c r="B8" s="180">
        <v>383</v>
      </c>
      <c r="C8" s="180">
        <v>12</v>
      </c>
      <c r="D8" s="173">
        <f t="shared" si="0"/>
        <v>395</v>
      </c>
      <c r="E8" s="180">
        <v>417</v>
      </c>
      <c r="F8" s="180">
        <v>11</v>
      </c>
      <c r="G8" s="173">
        <f t="shared" si="1"/>
        <v>428</v>
      </c>
      <c r="I8" s="180"/>
    </row>
    <row r="9" spans="1:9" s="168" customFormat="1" ht="24" customHeight="1">
      <c r="A9" s="181" t="s">
        <v>315</v>
      </c>
      <c r="B9" s="180">
        <v>413</v>
      </c>
      <c r="C9" s="180">
        <v>14</v>
      </c>
      <c r="D9" s="173">
        <f t="shared" si="0"/>
        <v>427</v>
      </c>
      <c r="E9" s="180">
        <v>380</v>
      </c>
      <c r="F9" s="180">
        <v>17</v>
      </c>
      <c r="G9" s="173">
        <f t="shared" si="1"/>
        <v>397</v>
      </c>
      <c r="I9" s="180"/>
    </row>
    <row r="10" spans="1:9" s="168" customFormat="1" ht="24" customHeight="1">
      <c r="A10" s="181" t="s">
        <v>316</v>
      </c>
      <c r="B10" s="180">
        <v>244</v>
      </c>
      <c r="C10" s="180">
        <v>14</v>
      </c>
      <c r="D10" s="173">
        <f t="shared" si="0"/>
        <v>258</v>
      </c>
      <c r="E10" s="180">
        <v>284</v>
      </c>
      <c r="F10" s="180">
        <v>12</v>
      </c>
      <c r="G10" s="173">
        <f t="shared" si="1"/>
        <v>296</v>
      </c>
      <c r="I10" s="180"/>
    </row>
    <row r="11" spans="1:9" s="168" customFormat="1" ht="24" customHeight="1">
      <c r="A11" s="181" t="s">
        <v>317</v>
      </c>
      <c r="B11" s="180">
        <v>329</v>
      </c>
      <c r="C11" s="180">
        <v>8</v>
      </c>
      <c r="D11" s="173">
        <f t="shared" si="0"/>
        <v>337</v>
      </c>
      <c r="E11" s="180">
        <v>343</v>
      </c>
      <c r="F11" s="180">
        <v>7</v>
      </c>
      <c r="G11" s="173">
        <f t="shared" si="1"/>
        <v>350</v>
      </c>
      <c r="I11" s="180"/>
    </row>
    <row r="12" spans="1:7" s="168" customFormat="1" ht="24" customHeight="1">
      <c r="A12" s="157" t="s">
        <v>307</v>
      </c>
      <c r="B12" s="158">
        <f aca="true" t="shared" si="2" ref="B12:G12">SUM(B6:B11)</f>
        <v>2016</v>
      </c>
      <c r="C12" s="158">
        <f t="shared" si="2"/>
        <v>69</v>
      </c>
      <c r="D12" s="158">
        <f t="shared" si="2"/>
        <v>2085</v>
      </c>
      <c r="E12" s="158">
        <f t="shared" si="2"/>
        <v>2143</v>
      </c>
      <c r="F12" s="158">
        <f t="shared" si="2"/>
        <v>73</v>
      </c>
      <c r="G12" s="158">
        <f t="shared" si="2"/>
        <v>2216</v>
      </c>
    </row>
    <row r="13" spans="1:7" s="168" customFormat="1" ht="24" customHeight="1">
      <c r="A13" s="874" t="s">
        <v>1173</v>
      </c>
      <c r="B13" s="875"/>
      <c r="C13" s="875"/>
      <c r="D13" s="875"/>
      <c r="E13" s="875"/>
      <c r="F13" s="875"/>
      <c r="G13" s="875"/>
    </row>
    <row r="14" spans="1:7" s="168" customFormat="1" ht="23.25" customHeight="1">
      <c r="A14" s="875" t="s">
        <v>1174</v>
      </c>
      <c r="B14" s="869"/>
      <c r="C14" s="869"/>
      <c r="D14" s="869"/>
      <c r="E14" s="869"/>
      <c r="F14" s="869"/>
      <c r="G14" s="869"/>
    </row>
    <row r="15" ht="24.75" customHeight="1"/>
    <row r="16" spans="1:7" ht="34.5" customHeight="1">
      <c r="A16" s="851" t="s">
        <v>1209</v>
      </c>
      <c r="B16" s="851"/>
      <c r="C16" s="851"/>
      <c r="D16" s="851"/>
      <c r="E16" s="851"/>
      <c r="F16" s="851"/>
      <c r="G16" s="851"/>
    </row>
    <row r="17" spans="1:7" ht="34.5" customHeight="1">
      <c r="A17" s="849" t="s">
        <v>1109</v>
      </c>
      <c r="B17" s="849"/>
      <c r="C17" s="849"/>
      <c r="D17" s="849"/>
      <c r="E17" s="849"/>
      <c r="F17" s="849"/>
      <c r="G17" s="849"/>
    </row>
    <row r="18" spans="1:8" s="168" customFormat="1" ht="24" customHeight="1">
      <c r="A18" s="870" t="s">
        <v>373</v>
      </c>
      <c r="B18" s="862">
        <v>2010</v>
      </c>
      <c r="C18" s="867"/>
      <c r="D18" s="868"/>
      <c r="E18" s="862">
        <f>+B18+1</f>
        <v>2011</v>
      </c>
      <c r="F18" s="867"/>
      <c r="G18" s="867"/>
      <c r="H18" s="183"/>
    </row>
    <row r="19" spans="1:8" s="168" customFormat="1" ht="24" customHeight="1">
      <c r="A19" s="871"/>
      <c r="B19" s="166" t="s">
        <v>44</v>
      </c>
      <c r="C19" s="166" t="s">
        <v>43</v>
      </c>
      <c r="D19" s="165" t="s">
        <v>45</v>
      </c>
      <c r="E19" s="166" t="s">
        <v>44</v>
      </c>
      <c r="F19" s="166" t="s">
        <v>43</v>
      </c>
      <c r="G19" s="166" t="s">
        <v>45</v>
      </c>
      <c r="H19" s="183"/>
    </row>
    <row r="20" spans="1:8" s="168" customFormat="1" ht="24" customHeight="1">
      <c r="A20" s="872"/>
      <c r="B20" s="170" t="s">
        <v>983</v>
      </c>
      <c r="C20" s="170" t="s">
        <v>982</v>
      </c>
      <c r="D20" s="169" t="s">
        <v>981</v>
      </c>
      <c r="E20" s="170" t="s">
        <v>983</v>
      </c>
      <c r="F20" s="170" t="s">
        <v>982</v>
      </c>
      <c r="G20" s="170" t="s">
        <v>981</v>
      </c>
      <c r="H20" s="183"/>
    </row>
    <row r="21" spans="1:7" s="168" customFormat="1" ht="24" customHeight="1">
      <c r="A21" s="179" t="s">
        <v>1175</v>
      </c>
      <c r="B21" s="180">
        <v>17</v>
      </c>
      <c r="C21" s="180">
        <v>0</v>
      </c>
      <c r="D21" s="173">
        <f aca="true" t="shared" si="3" ref="D21:D26">+C21+B21</f>
        <v>17</v>
      </c>
      <c r="E21" s="180">
        <v>15</v>
      </c>
      <c r="F21" s="180">
        <v>0</v>
      </c>
      <c r="G21" s="173">
        <f aca="true" t="shared" si="4" ref="G21:G26">+F21+E21</f>
        <v>15</v>
      </c>
    </row>
    <row r="22" spans="1:7" s="168" customFormat="1" ht="24" customHeight="1">
      <c r="A22" s="181" t="s">
        <v>313</v>
      </c>
      <c r="B22" s="180">
        <v>20985</v>
      </c>
      <c r="C22" s="180">
        <v>584</v>
      </c>
      <c r="D22" s="173">
        <f t="shared" si="3"/>
        <v>21569</v>
      </c>
      <c r="E22" s="180">
        <v>20957</v>
      </c>
      <c r="F22" s="180">
        <v>602</v>
      </c>
      <c r="G22" s="173">
        <f t="shared" si="4"/>
        <v>21559</v>
      </c>
    </row>
    <row r="23" spans="1:7" s="168" customFormat="1" ht="24" customHeight="1">
      <c r="A23" s="182" t="s">
        <v>314</v>
      </c>
      <c r="B23" s="180">
        <v>12185</v>
      </c>
      <c r="C23" s="180">
        <v>335</v>
      </c>
      <c r="D23" s="173">
        <f t="shared" si="3"/>
        <v>12520</v>
      </c>
      <c r="E23" s="180">
        <v>12166</v>
      </c>
      <c r="F23" s="180">
        <v>340</v>
      </c>
      <c r="G23" s="173">
        <f t="shared" si="4"/>
        <v>12506</v>
      </c>
    </row>
    <row r="24" spans="1:7" s="168" customFormat="1" ht="24" customHeight="1">
      <c r="A24" s="181" t="s">
        <v>315</v>
      </c>
      <c r="B24" s="180">
        <v>9861</v>
      </c>
      <c r="C24" s="180">
        <v>239</v>
      </c>
      <c r="D24" s="173">
        <f t="shared" si="3"/>
        <v>10100</v>
      </c>
      <c r="E24" s="180">
        <v>10021</v>
      </c>
      <c r="F24" s="180">
        <v>250</v>
      </c>
      <c r="G24" s="173">
        <f t="shared" si="4"/>
        <v>10271</v>
      </c>
    </row>
    <row r="25" spans="1:7" s="168" customFormat="1" ht="24" customHeight="1">
      <c r="A25" s="181" t="s">
        <v>316</v>
      </c>
      <c r="B25" s="180">
        <v>6306</v>
      </c>
      <c r="C25" s="180">
        <v>172</v>
      </c>
      <c r="D25" s="173">
        <f t="shared" si="3"/>
        <v>6478</v>
      </c>
      <c r="E25" s="180">
        <v>6478</v>
      </c>
      <c r="F25" s="180">
        <v>180</v>
      </c>
      <c r="G25" s="173">
        <f t="shared" si="4"/>
        <v>6658</v>
      </c>
    </row>
    <row r="26" spans="1:7" s="168" customFormat="1" ht="24" customHeight="1">
      <c r="A26" s="181" t="s">
        <v>317</v>
      </c>
      <c r="B26" s="180">
        <v>7631</v>
      </c>
      <c r="C26" s="180">
        <v>181</v>
      </c>
      <c r="D26" s="173">
        <f t="shared" si="3"/>
        <v>7812</v>
      </c>
      <c r="E26" s="180">
        <v>7773</v>
      </c>
      <c r="F26" s="180">
        <v>184</v>
      </c>
      <c r="G26" s="173">
        <f t="shared" si="4"/>
        <v>7957</v>
      </c>
    </row>
    <row r="27" spans="1:9" s="168" customFormat="1" ht="29.25" customHeight="1">
      <c r="A27" s="184" t="s">
        <v>307</v>
      </c>
      <c r="B27" s="158">
        <f aca="true" t="shared" si="5" ref="B27:G27">SUM(B21:B26)</f>
        <v>56985</v>
      </c>
      <c r="C27" s="158">
        <f t="shared" si="5"/>
        <v>1511</v>
      </c>
      <c r="D27" s="158">
        <f t="shared" si="5"/>
        <v>58496</v>
      </c>
      <c r="E27" s="158">
        <f t="shared" si="5"/>
        <v>57410</v>
      </c>
      <c r="F27" s="158">
        <f t="shared" si="5"/>
        <v>1556</v>
      </c>
      <c r="G27" s="158">
        <f t="shared" si="5"/>
        <v>58966</v>
      </c>
      <c r="I27" s="168" t="s">
        <v>907</v>
      </c>
    </row>
    <row r="28" spans="1:7" ht="27" customHeight="1">
      <c r="A28" s="873" t="s">
        <v>1173</v>
      </c>
      <c r="B28" s="873"/>
      <c r="C28" s="873"/>
      <c r="D28" s="873"/>
      <c r="E28" s="873"/>
      <c r="F28" s="873"/>
      <c r="G28" s="873"/>
    </row>
    <row r="29" spans="1:7" ht="24.75" customHeight="1">
      <c r="A29" s="869" t="s">
        <v>318</v>
      </c>
      <c r="B29" s="869"/>
      <c r="C29" s="869"/>
      <c r="D29" s="869"/>
      <c r="E29" s="869"/>
      <c r="F29" s="869"/>
      <c r="G29" s="869"/>
    </row>
  </sheetData>
  <sheetProtection/>
  <mergeCells count="14">
    <mergeCell ref="A29:G29"/>
    <mergeCell ref="A17:G17"/>
    <mergeCell ref="A18:A20"/>
    <mergeCell ref="B18:D18"/>
    <mergeCell ref="A28:G28"/>
    <mergeCell ref="A3:A5"/>
    <mergeCell ref="A13:G13"/>
    <mergeCell ref="A14:G14"/>
    <mergeCell ref="A2:G2"/>
    <mergeCell ref="A1:G1"/>
    <mergeCell ref="A16:G16"/>
    <mergeCell ref="E18:G18"/>
    <mergeCell ref="E3:G3"/>
    <mergeCell ref="B3:D3"/>
  </mergeCells>
  <printOptions horizontalCentered="1" verticalCentered="1"/>
  <pageMargins left="0" right="0" top="0" bottom="0" header="0" footer="0"/>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A1" sqref="A1:H1"/>
    </sheetView>
  </sheetViews>
  <sheetFormatPr defaultColWidth="9.140625" defaultRowHeight="12.75"/>
  <cols>
    <col min="1" max="1" width="14.00390625" style="160" customWidth="1"/>
    <col min="2" max="2" width="11.28125" style="160" customWidth="1"/>
    <col min="3" max="3" width="9.28125" style="160" customWidth="1"/>
    <col min="4" max="4" width="11.57421875" style="160" customWidth="1"/>
    <col min="5" max="5" width="12.8515625" style="160" customWidth="1"/>
    <col min="6" max="6" width="12.7109375" style="160" customWidth="1"/>
    <col min="7" max="7" width="11.28125" style="160" customWidth="1"/>
    <col min="8" max="8" width="13.28125" style="160" customWidth="1"/>
    <col min="9" max="9" width="9.28125" style="160" bestFit="1" customWidth="1"/>
    <col min="10" max="16384" width="9.140625" style="160" customWidth="1"/>
  </cols>
  <sheetData>
    <row r="1" spans="1:8" ht="39.75" customHeight="1">
      <c r="A1" s="851" t="s">
        <v>1108</v>
      </c>
      <c r="B1" s="851"/>
      <c r="C1" s="851"/>
      <c r="D1" s="851"/>
      <c r="E1" s="851"/>
      <c r="F1" s="851"/>
      <c r="G1" s="851"/>
      <c r="H1" s="851"/>
    </row>
    <row r="2" spans="1:8" ht="33.75" customHeight="1">
      <c r="A2" s="849" t="s">
        <v>1107</v>
      </c>
      <c r="B2" s="849"/>
      <c r="C2" s="849"/>
      <c r="D2" s="849"/>
      <c r="E2" s="849"/>
      <c r="F2" s="849"/>
      <c r="G2" s="849"/>
      <c r="H2" s="849"/>
    </row>
    <row r="3" spans="1:9" s="168" customFormat="1" ht="30" customHeight="1">
      <c r="A3" s="157" t="s">
        <v>374</v>
      </c>
      <c r="B3" s="217"/>
      <c r="C3" s="218"/>
      <c r="D3" s="219">
        <v>2007</v>
      </c>
      <c r="E3" s="219">
        <f>+D3+1</f>
        <v>2008</v>
      </c>
      <c r="F3" s="219">
        <f>+E3+1</f>
        <v>2009</v>
      </c>
      <c r="G3" s="219">
        <f>+F3+1</f>
        <v>2010</v>
      </c>
      <c r="H3" s="429">
        <f>+G3+1</f>
        <v>2011</v>
      </c>
      <c r="I3" s="183"/>
    </row>
    <row r="4" spans="1:12" s="168" customFormat="1" ht="21.75" customHeight="1">
      <c r="A4" s="209" t="s">
        <v>375</v>
      </c>
      <c r="B4" s="210"/>
      <c r="C4" s="210"/>
      <c r="D4" s="211">
        <f>SUM(D5:D6)</f>
        <v>1023</v>
      </c>
      <c r="E4" s="211">
        <f>SUM(E5:E6)</f>
        <v>910</v>
      </c>
      <c r="F4" s="211">
        <f>SUM(F5:F6)</f>
        <v>1987</v>
      </c>
      <c r="G4" s="211">
        <f>SUM(G5:G6)</f>
        <v>2441</v>
      </c>
      <c r="H4" s="211">
        <f>SUM(H5:H6)</f>
        <v>2414</v>
      </c>
      <c r="K4" s="168" t="s">
        <v>907</v>
      </c>
      <c r="L4" s="168" t="s">
        <v>907</v>
      </c>
    </row>
    <row r="5" spans="1:8" s="168" customFormat="1" ht="21.75" customHeight="1">
      <c r="A5" s="212" t="s">
        <v>376</v>
      </c>
      <c r="B5" s="213"/>
      <c r="C5" s="210"/>
      <c r="D5" s="214">
        <v>1015</v>
      </c>
      <c r="E5" s="214">
        <v>906</v>
      </c>
      <c r="F5" s="214">
        <v>1968</v>
      </c>
      <c r="G5" s="214">
        <v>2425</v>
      </c>
      <c r="H5" s="214">
        <v>2398</v>
      </c>
    </row>
    <row r="6" spans="1:8" s="168" customFormat="1" ht="21.75" customHeight="1">
      <c r="A6" s="212" t="s">
        <v>377</v>
      </c>
      <c r="B6" s="213"/>
      <c r="C6" s="210"/>
      <c r="D6" s="214">
        <v>8</v>
      </c>
      <c r="E6" s="214">
        <v>4</v>
      </c>
      <c r="F6" s="214">
        <v>19</v>
      </c>
      <c r="G6" s="214">
        <v>16</v>
      </c>
      <c r="H6" s="214">
        <v>16</v>
      </c>
    </row>
    <row r="7" spans="1:11" s="168" customFormat="1" ht="21.75" customHeight="1">
      <c r="A7" s="209" t="s">
        <v>378</v>
      </c>
      <c r="B7" s="210"/>
      <c r="C7" s="210"/>
      <c r="D7" s="211">
        <f>SUM(D8:D9)</f>
        <v>2005</v>
      </c>
      <c r="E7" s="211">
        <f>SUM(E8:E9)</f>
        <v>1889</v>
      </c>
      <c r="F7" s="211">
        <f>SUM(F8:F9)</f>
        <v>3449</v>
      </c>
      <c r="G7" s="211">
        <f>SUM(G8:G9)</f>
        <v>3370</v>
      </c>
      <c r="H7" s="211">
        <f>SUM(H8:H9)</f>
        <v>3340</v>
      </c>
      <c r="K7" s="220"/>
    </row>
    <row r="8" spans="1:8" s="168" customFormat="1" ht="21.75" customHeight="1">
      <c r="A8" s="212" t="s">
        <v>379</v>
      </c>
      <c r="B8" s="213"/>
      <c r="C8" s="210"/>
      <c r="D8" s="214">
        <v>1159</v>
      </c>
      <c r="E8" s="214">
        <v>1092</v>
      </c>
      <c r="F8" s="214">
        <v>1929</v>
      </c>
      <c r="G8" s="214">
        <v>2153</v>
      </c>
      <c r="H8" s="214">
        <v>2129</v>
      </c>
    </row>
    <row r="9" spans="1:8" s="168" customFormat="1" ht="21.75" customHeight="1">
      <c r="A9" s="212" t="s">
        <v>380</v>
      </c>
      <c r="B9" s="213"/>
      <c r="C9" s="210"/>
      <c r="D9" s="214">
        <v>846</v>
      </c>
      <c r="E9" s="214">
        <v>797</v>
      </c>
      <c r="F9" s="214">
        <v>1520</v>
      </c>
      <c r="G9" s="214">
        <v>1217</v>
      </c>
      <c r="H9" s="214">
        <v>1211</v>
      </c>
    </row>
    <row r="10" spans="1:8" s="168" customFormat="1" ht="21.75" customHeight="1">
      <c r="A10" s="209" t="s">
        <v>381</v>
      </c>
      <c r="B10" s="210"/>
      <c r="C10" s="210"/>
      <c r="D10" s="211">
        <f>SUM(D11:D12)</f>
        <v>409</v>
      </c>
      <c r="E10" s="211">
        <f>SUM(E11:E12)</f>
        <v>370</v>
      </c>
      <c r="F10" s="211">
        <f>SUM(F11:F12)</f>
        <v>504</v>
      </c>
      <c r="G10" s="211">
        <f>SUM(G11:G12)</f>
        <v>427</v>
      </c>
      <c r="H10" s="211">
        <f>SUM(H11:H12)</f>
        <v>428</v>
      </c>
    </row>
    <row r="11" spans="1:8" s="168" customFormat="1" ht="21.75" customHeight="1">
      <c r="A11" s="212" t="s">
        <v>382</v>
      </c>
      <c r="B11" s="213"/>
      <c r="C11" s="210"/>
      <c r="D11" s="214">
        <v>292</v>
      </c>
      <c r="E11" s="214">
        <v>262</v>
      </c>
      <c r="F11" s="214">
        <v>346</v>
      </c>
      <c r="G11" s="214">
        <v>285</v>
      </c>
      <c r="H11" s="214">
        <v>298</v>
      </c>
    </row>
    <row r="12" spans="1:8" s="168" customFormat="1" ht="21.75" customHeight="1">
      <c r="A12" s="212" t="s">
        <v>383</v>
      </c>
      <c r="B12" s="213"/>
      <c r="C12" s="210"/>
      <c r="D12" s="214">
        <v>117</v>
      </c>
      <c r="E12" s="214">
        <v>108</v>
      </c>
      <c r="F12" s="214">
        <v>158</v>
      </c>
      <c r="G12" s="214">
        <v>142</v>
      </c>
      <c r="H12" s="214">
        <v>130</v>
      </c>
    </row>
    <row r="13" spans="1:9" s="168" customFormat="1" ht="30" customHeight="1">
      <c r="A13" s="157" t="s">
        <v>307</v>
      </c>
      <c r="B13" s="215"/>
      <c r="C13" s="215"/>
      <c r="D13" s="216">
        <f>+D10+D7+D4</f>
        <v>3437</v>
      </c>
      <c r="E13" s="216">
        <f>+E10+E7+E4</f>
        <v>3169</v>
      </c>
      <c r="F13" s="216">
        <f>+F10+F7+F4</f>
        <v>5940</v>
      </c>
      <c r="G13" s="216">
        <f>+G10+G7+G4</f>
        <v>6238</v>
      </c>
      <c r="H13" s="216">
        <f>+H10+H7+H4</f>
        <v>6182</v>
      </c>
      <c r="I13" s="221"/>
    </row>
    <row r="14" spans="1:8" s="168" customFormat="1" ht="32.25" customHeight="1">
      <c r="A14" s="874" t="s">
        <v>1177</v>
      </c>
      <c r="B14" s="875"/>
      <c r="C14" s="875"/>
      <c r="D14" s="875"/>
      <c r="E14" s="875"/>
      <c r="F14" s="875"/>
      <c r="G14" s="875"/>
      <c r="H14" s="875"/>
    </row>
    <row r="15" spans="1:8" s="168" customFormat="1" ht="12">
      <c r="A15" s="875" t="s">
        <v>319</v>
      </c>
      <c r="B15" s="875"/>
      <c r="C15" s="875"/>
      <c r="D15" s="875"/>
      <c r="E15" s="875"/>
      <c r="F15" s="875"/>
      <c r="G15" s="875"/>
      <c r="H15" s="875"/>
    </row>
    <row r="16" ht="31.5" customHeight="1"/>
    <row r="17" spans="1:8" ht="32.25" customHeight="1">
      <c r="A17" s="851" t="s">
        <v>1178</v>
      </c>
      <c r="B17" s="851"/>
      <c r="C17" s="851"/>
      <c r="D17" s="851"/>
      <c r="E17" s="851"/>
      <c r="F17" s="851"/>
      <c r="G17" s="851"/>
      <c r="H17" s="851"/>
    </row>
    <row r="18" spans="1:8" ht="32.25" customHeight="1">
      <c r="A18" s="849" t="s">
        <v>1179</v>
      </c>
      <c r="B18" s="850"/>
      <c r="C18" s="850"/>
      <c r="D18" s="850"/>
      <c r="E18" s="850"/>
      <c r="F18" s="850"/>
      <c r="G18" s="850"/>
      <c r="H18" s="850"/>
    </row>
    <row r="19" spans="1:9" s="168" customFormat="1" ht="30" customHeight="1">
      <c r="A19" s="157" t="s">
        <v>384</v>
      </c>
      <c r="B19" s="215"/>
      <c r="C19" s="218"/>
      <c r="D19" s="222">
        <v>2007</v>
      </c>
      <c r="E19" s="222">
        <f>+D19+1</f>
        <v>2008</v>
      </c>
      <c r="F19" s="222">
        <f>+E19+1</f>
        <v>2009</v>
      </c>
      <c r="G19" s="222">
        <f>+F19+1</f>
        <v>2010</v>
      </c>
      <c r="H19" s="223">
        <f>+G19+1</f>
        <v>2011</v>
      </c>
      <c r="I19" s="183"/>
    </row>
    <row r="20" spans="1:8" s="168" customFormat="1" ht="30.75" customHeight="1">
      <c r="A20" s="877" t="s">
        <v>385</v>
      </c>
      <c r="B20" s="878"/>
      <c r="C20" s="878"/>
      <c r="D20" s="224">
        <v>56105</v>
      </c>
      <c r="E20" s="224">
        <v>56668</v>
      </c>
      <c r="F20" s="224">
        <v>57422</v>
      </c>
      <c r="G20" s="224">
        <v>58496</v>
      </c>
      <c r="H20" s="224">
        <v>58966</v>
      </c>
    </row>
    <row r="21" spans="1:10" s="168" customFormat="1" ht="21.75" customHeight="1">
      <c r="A21" s="209" t="s">
        <v>375</v>
      </c>
      <c r="B21" s="183"/>
      <c r="C21" s="183"/>
      <c r="D21" s="214">
        <v>33191</v>
      </c>
      <c r="E21" s="214">
        <v>33545</v>
      </c>
      <c r="F21" s="214">
        <v>34620</v>
      </c>
      <c r="G21" s="214">
        <v>35897</v>
      </c>
      <c r="H21" s="214">
        <v>37157</v>
      </c>
      <c r="J21" s="168" t="s">
        <v>907</v>
      </c>
    </row>
    <row r="22" spans="1:8" s="168" customFormat="1" ht="21.75" customHeight="1">
      <c r="A22" s="209" t="s">
        <v>386</v>
      </c>
      <c r="B22" s="183"/>
      <c r="C22" s="183"/>
      <c r="D22" s="214">
        <v>31696</v>
      </c>
      <c r="E22" s="214">
        <v>31392</v>
      </c>
      <c r="F22" s="214">
        <v>31559</v>
      </c>
      <c r="G22" s="214">
        <v>32108</v>
      </c>
      <c r="H22" s="214">
        <v>32778</v>
      </c>
    </row>
    <row r="23" spans="1:8" s="168" customFormat="1" ht="21.75" customHeight="1">
      <c r="A23" s="209" t="s">
        <v>387</v>
      </c>
      <c r="B23" s="183"/>
      <c r="C23" s="183"/>
      <c r="D23" s="214">
        <v>8293</v>
      </c>
      <c r="E23" s="214">
        <v>8311</v>
      </c>
      <c r="F23" s="214">
        <v>8375</v>
      </c>
      <c r="G23" s="214">
        <v>8392</v>
      </c>
      <c r="H23" s="214">
        <v>8401</v>
      </c>
    </row>
    <row r="24" spans="1:8" s="168" customFormat="1" ht="21.75" customHeight="1">
      <c r="A24" s="880" t="s">
        <v>1038</v>
      </c>
      <c r="B24" s="880"/>
      <c r="C24" s="880"/>
      <c r="D24" s="225">
        <f>+D21+D22+D23</f>
        <v>73180</v>
      </c>
      <c r="E24" s="225">
        <f>+E21+E22+E23</f>
        <v>73248</v>
      </c>
      <c r="F24" s="225">
        <f>+F21+F22+F23</f>
        <v>74554</v>
      </c>
      <c r="G24" s="225">
        <f>+G21+G22+G23</f>
        <v>76397</v>
      </c>
      <c r="H24" s="225">
        <f>+H21+H22+H23</f>
        <v>78336</v>
      </c>
    </row>
    <row r="25" spans="1:8" s="168" customFormat="1" ht="30" customHeight="1">
      <c r="A25" s="157" t="s">
        <v>307</v>
      </c>
      <c r="B25" s="217"/>
      <c r="C25" s="217"/>
      <c r="D25" s="226">
        <f>+D24+D20</f>
        <v>129285</v>
      </c>
      <c r="E25" s="226">
        <f>+E24+E20</f>
        <v>129916</v>
      </c>
      <c r="F25" s="226">
        <f>+F24+F20</f>
        <v>131976</v>
      </c>
      <c r="G25" s="226">
        <f>+G24+G20</f>
        <v>134893</v>
      </c>
      <c r="H25" s="226">
        <f>+H24+H20</f>
        <v>137302</v>
      </c>
    </row>
    <row r="26" spans="1:9" s="227" customFormat="1" ht="44.25" customHeight="1">
      <c r="A26" s="879" t="s">
        <v>1180</v>
      </c>
      <c r="B26" s="875"/>
      <c r="C26" s="875"/>
      <c r="D26" s="875"/>
      <c r="E26" s="875"/>
      <c r="F26" s="875"/>
      <c r="G26" s="875"/>
      <c r="H26" s="875"/>
      <c r="I26" s="168"/>
    </row>
    <row r="27" spans="1:9" s="227" customFormat="1" ht="49.5" customHeight="1">
      <c r="A27" s="869" t="s">
        <v>1036</v>
      </c>
      <c r="B27" s="876"/>
      <c r="C27" s="876"/>
      <c r="D27" s="876"/>
      <c r="E27" s="876"/>
      <c r="F27" s="876"/>
      <c r="G27" s="876"/>
      <c r="H27" s="876"/>
      <c r="I27" s="168"/>
    </row>
  </sheetData>
  <sheetProtection/>
  <mergeCells count="10">
    <mergeCell ref="A1:H1"/>
    <mergeCell ref="A17:H17"/>
    <mergeCell ref="A18:H18"/>
    <mergeCell ref="A27:H27"/>
    <mergeCell ref="A2:H2"/>
    <mergeCell ref="A20:C20"/>
    <mergeCell ref="A26:H26"/>
    <mergeCell ref="A24:C24"/>
    <mergeCell ref="A14:H14"/>
    <mergeCell ref="A15:H15"/>
  </mergeCells>
  <printOptions horizontalCentered="1" verticalCentered="1"/>
  <pageMargins left="0" right="0" top="0" bottom="0" header="0" footer="0"/>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BA115"/>
  <sheetViews>
    <sheetView showGridLines="0" zoomScalePageLayoutView="0" workbookViewId="0" topLeftCell="A1">
      <selection activeCell="A1" sqref="A1:Q1"/>
    </sheetView>
  </sheetViews>
  <sheetFormatPr defaultColWidth="9.140625" defaultRowHeight="12.75"/>
  <cols>
    <col min="1" max="1" width="6.00390625" style="160" customWidth="1"/>
    <col min="2" max="2" width="8.28125" style="160" customWidth="1"/>
    <col min="3" max="3" width="4.140625" style="160" customWidth="1"/>
    <col min="4" max="4" width="7.140625" style="160" bestFit="1" customWidth="1"/>
    <col min="5" max="5" width="8.7109375" style="160" customWidth="1"/>
    <col min="6" max="6" width="9.140625" style="160" customWidth="1"/>
    <col min="7" max="7" width="10.00390625" style="160" customWidth="1"/>
    <col min="8" max="8" width="9.8515625" style="160" customWidth="1"/>
    <col min="9" max="9" width="7.8515625" style="160" bestFit="1" customWidth="1"/>
    <col min="10" max="10" width="10.7109375" style="160" customWidth="1"/>
    <col min="11" max="11" width="7.8515625" style="160" bestFit="1" customWidth="1"/>
    <col min="12" max="14" width="10.7109375" style="160" customWidth="1"/>
    <col min="15" max="17" width="8.57421875" style="160" customWidth="1"/>
    <col min="18" max="20" width="3.421875" style="228" hidden="1" customWidth="1"/>
    <col min="21" max="21" width="7.7109375" style="228" hidden="1" customWidth="1"/>
    <col min="22" max="23" width="9.8515625" style="228" hidden="1" customWidth="1"/>
    <col min="24" max="26" width="8.7109375" style="228" hidden="1" customWidth="1"/>
    <col min="27" max="28" width="9.8515625" style="160" customWidth="1"/>
    <col min="29" max="52" width="9.140625" style="160" customWidth="1"/>
    <col min="53" max="16384" width="9.140625" style="160" customWidth="1"/>
  </cols>
  <sheetData>
    <row r="1" spans="1:17" ht="26.25" customHeight="1">
      <c r="A1" s="851" t="s">
        <v>1110</v>
      </c>
      <c r="B1" s="851"/>
      <c r="C1" s="851"/>
      <c r="D1" s="851"/>
      <c r="E1" s="851"/>
      <c r="F1" s="851"/>
      <c r="G1" s="851"/>
      <c r="H1" s="851"/>
      <c r="I1" s="851"/>
      <c r="J1" s="851"/>
      <c r="K1" s="851"/>
      <c r="L1" s="851"/>
      <c r="M1" s="851"/>
      <c r="N1" s="851"/>
      <c r="O1" s="851"/>
      <c r="P1" s="851"/>
      <c r="Q1" s="851"/>
    </row>
    <row r="2" spans="1:17" ht="29.25" customHeight="1" thickBot="1">
      <c r="A2" s="849" t="s">
        <v>1111</v>
      </c>
      <c r="B2" s="849"/>
      <c r="C2" s="849"/>
      <c r="D2" s="849"/>
      <c r="E2" s="849"/>
      <c r="F2" s="849"/>
      <c r="G2" s="849"/>
      <c r="H2" s="849"/>
      <c r="I2" s="849"/>
      <c r="J2" s="849"/>
      <c r="K2" s="849"/>
      <c r="L2" s="849"/>
      <c r="M2" s="849"/>
      <c r="N2" s="849"/>
      <c r="O2" s="849"/>
      <c r="P2" s="849"/>
      <c r="Q2" s="849"/>
    </row>
    <row r="3" spans="1:26" ht="15" customHeight="1">
      <c r="A3" s="883" t="s">
        <v>388</v>
      </c>
      <c r="B3" s="883"/>
      <c r="C3" s="883"/>
      <c r="D3" s="870"/>
      <c r="E3" s="862">
        <v>2010</v>
      </c>
      <c r="F3" s="867"/>
      <c r="G3" s="868"/>
      <c r="H3" s="867">
        <f>+E3+1</f>
        <v>2011</v>
      </c>
      <c r="I3" s="867"/>
      <c r="J3" s="867"/>
      <c r="O3" s="189"/>
      <c r="U3" s="229">
        <f>+E3</f>
        <v>2010</v>
      </c>
      <c r="V3" s="230"/>
      <c r="W3" s="231"/>
      <c r="X3" s="229">
        <f>+H3</f>
        <v>2011</v>
      </c>
      <c r="Y3" s="230"/>
      <c r="Z3" s="231"/>
    </row>
    <row r="4" spans="1:26" ht="12.75" customHeight="1">
      <c r="A4" s="884"/>
      <c r="B4" s="884"/>
      <c r="C4" s="884"/>
      <c r="D4" s="871"/>
      <c r="E4" s="165" t="s">
        <v>44</v>
      </c>
      <c r="F4" s="233" t="s">
        <v>43</v>
      </c>
      <c r="G4" s="165" t="s">
        <v>45</v>
      </c>
      <c r="H4" s="165" t="s">
        <v>44</v>
      </c>
      <c r="I4" s="233" t="s">
        <v>43</v>
      </c>
      <c r="J4" s="166" t="s">
        <v>45</v>
      </c>
      <c r="O4" s="189"/>
      <c r="U4" s="234" t="s">
        <v>43</v>
      </c>
      <c r="V4" s="235" t="s">
        <v>44</v>
      </c>
      <c r="W4" s="236" t="s">
        <v>45</v>
      </c>
      <c r="X4" s="234" t="s">
        <v>43</v>
      </c>
      <c r="Y4" s="235" t="s">
        <v>44</v>
      </c>
      <c r="Z4" s="236" t="s">
        <v>45</v>
      </c>
    </row>
    <row r="5" spans="1:26" ht="12" customHeight="1">
      <c r="A5" s="885"/>
      <c r="B5" s="885"/>
      <c r="C5" s="885"/>
      <c r="D5" s="872"/>
      <c r="E5" s="169" t="s">
        <v>983</v>
      </c>
      <c r="F5" s="237" t="s">
        <v>982</v>
      </c>
      <c r="G5" s="169" t="s">
        <v>981</v>
      </c>
      <c r="H5" s="169" t="s">
        <v>983</v>
      </c>
      <c r="I5" s="237" t="s">
        <v>982</v>
      </c>
      <c r="J5" s="170" t="s">
        <v>981</v>
      </c>
      <c r="R5" s="238"/>
      <c r="S5" s="238"/>
      <c r="T5" s="238"/>
      <c r="U5" s="239" t="s">
        <v>982</v>
      </c>
      <c r="V5" s="240" t="s">
        <v>983</v>
      </c>
      <c r="W5" s="241" t="s">
        <v>981</v>
      </c>
      <c r="X5" s="239" t="s">
        <v>982</v>
      </c>
      <c r="Y5" s="240" t="s">
        <v>983</v>
      </c>
      <c r="Z5" s="241" t="s">
        <v>981</v>
      </c>
    </row>
    <row r="6" spans="2:26" s="168" customFormat="1" ht="15" customHeight="1">
      <c r="B6" s="172">
        <v>-14</v>
      </c>
      <c r="C6" s="172"/>
      <c r="D6" s="172"/>
      <c r="E6" s="180">
        <v>0</v>
      </c>
      <c r="F6" s="180">
        <v>0</v>
      </c>
      <c r="G6" s="173">
        <f aca="true" t="shared" si="0" ref="G6:G17">+F6+E6</f>
        <v>0</v>
      </c>
      <c r="H6" s="180">
        <v>0</v>
      </c>
      <c r="I6" s="180">
        <v>0</v>
      </c>
      <c r="J6" s="173">
        <f aca="true" t="shared" si="1" ref="J6:J17">+I6+H6</f>
        <v>0</v>
      </c>
      <c r="R6" s="228">
        <v>14</v>
      </c>
      <c r="S6" s="228"/>
      <c r="T6" s="242">
        <f>+R6</f>
        <v>14</v>
      </c>
      <c r="U6" s="243">
        <f aca="true" t="shared" si="2" ref="U6:U17">+T6*E6</f>
        <v>0</v>
      </c>
      <c r="V6" s="244">
        <f aca="true" t="shared" si="3" ref="V6:V17">+F6*T6</f>
        <v>0</v>
      </c>
      <c r="W6" s="245">
        <f aca="true" t="shared" si="4" ref="W6:W17">+G6*T6</f>
        <v>0</v>
      </c>
      <c r="X6" s="243">
        <f aca="true" t="shared" si="5" ref="X6:X17">+T6*H6</f>
        <v>0</v>
      </c>
      <c r="Y6" s="244">
        <f aca="true" t="shared" si="6" ref="Y6:Y17">+T6*I6</f>
        <v>0</v>
      </c>
      <c r="Z6" s="245">
        <f aca="true" t="shared" si="7" ref="Z6:Z17">+T6*J6</f>
        <v>0</v>
      </c>
    </row>
    <row r="7" spans="1:26" ht="15" customHeight="1">
      <c r="A7" s="151"/>
      <c r="B7" s="172" t="s">
        <v>310</v>
      </c>
      <c r="C7" s="151"/>
      <c r="D7" s="151"/>
      <c r="E7" s="180">
        <v>43</v>
      </c>
      <c r="F7" s="180">
        <v>10</v>
      </c>
      <c r="G7" s="173">
        <f t="shared" si="0"/>
        <v>53</v>
      </c>
      <c r="H7" s="180">
        <v>40</v>
      </c>
      <c r="I7" s="180">
        <v>4</v>
      </c>
      <c r="J7" s="173">
        <f t="shared" si="1"/>
        <v>44</v>
      </c>
      <c r="R7" s="228">
        <v>15</v>
      </c>
      <c r="S7" s="228">
        <v>17</v>
      </c>
      <c r="T7" s="242">
        <f aca="true" t="shared" si="8" ref="T7:T16">+(S7+R7)/2</f>
        <v>16</v>
      </c>
      <c r="U7" s="243">
        <f t="shared" si="2"/>
        <v>688</v>
      </c>
      <c r="V7" s="244">
        <f t="shared" si="3"/>
        <v>160</v>
      </c>
      <c r="W7" s="245">
        <f t="shared" si="4"/>
        <v>848</v>
      </c>
      <c r="X7" s="243">
        <f t="shared" si="5"/>
        <v>640</v>
      </c>
      <c r="Y7" s="244">
        <f t="shared" si="6"/>
        <v>64</v>
      </c>
      <c r="Z7" s="245">
        <f t="shared" si="7"/>
        <v>704</v>
      </c>
    </row>
    <row r="8" spans="1:26" ht="15" customHeight="1">
      <c r="A8" s="154"/>
      <c r="B8" s="172" t="s">
        <v>311</v>
      </c>
      <c r="C8" s="154"/>
      <c r="D8" s="154"/>
      <c r="E8" s="180">
        <v>475</v>
      </c>
      <c r="F8" s="180">
        <v>38</v>
      </c>
      <c r="G8" s="173">
        <f t="shared" si="0"/>
        <v>513</v>
      </c>
      <c r="H8" s="180">
        <v>443</v>
      </c>
      <c r="I8" s="180">
        <v>40</v>
      </c>
      <c r="J8" s="173">
        <f t="shared" si="1"/>
        <v>483</v>
      </c>
      <c r="M8" s="246" t="s">
        <v>320</v>
      </c>
      <c r="N8" s="246"/>
      <c r="O8" s="246"/>
      <c r="P8" s="246"/>
      <c r="R8" s="228">
        <v>18</v>
      </c>
      <c r="S8" s="228">
        <v>24</v>
      </c>
      <c r="T8" s="242">
        <f t="shared" si="8"/>
        <v>21</v>
      </c>
      <c r="U8" s="243">
        <f t="shared" si="2"/>
        <v>9975</v>
      </c>
      <c r="V8" s="244">
        <f t="shared" si="3"/>
        <v>798</v>
      </c>
      <c r="W8" s="245">
        <f t="shared" si="4"/>
        <v>10773</v>
      </c>
      <c r="X8" s="243">
        <f t="shared" si="5"/>
        <v>9303</v>
      </c>
      <c r="Y8" s="244">
        <f t="shared" si="6"/>
        <v>840</v>
      </c>
      <c r="Z8" s="245">
        <f t="shared" si="7"/>
        <v>10143</v>
      </c>
    </row>
    <row r="9" spans="1:26" ht="15" customHeight="1">
      <c r="A9" s="151"/>
      <c r="B9" s="172" t="s">
        <v>984</v>
      </c>
      <c r="C9" s="151"/>
      <c r="D9" s="151"/>
      <c r="E9" s="180">
        <v>1804</v>
      </c>
      <c r="F9" s="180">
        <v>109</v>
      </c>
      <c r="G9" s="173">
        <f t="shared" si="0"/>
        <v>1913</v>
      </c>
      <c r="H9" s="180">
        <v>1695</v>
      </c>
      <c r="I9" s="180">
        <v>93</v>
      </c>
      <c r="J9" s="173">
        <f t="shared" si="1"/>
        <v>1788</v>
      </c>
      <c r="M9" s="246" t="s">
        <v>321</v>
      </c>
      <c r="N9" s="246"/>
      <c r="O9" s="246"/>
      <c r="P9" s="246"/>
      <c r="R9" s="228">
        <v>25</v>
      </c>
      <c r="S9" s="228">
        <f aca="true" t="shared" si="9" ref="S9:S16">+S8+5</f>
        <v>29</v>
      </c>
      <c r="T9" s="242">
        <f t="shared" si="8"/>
        <v>27</v>
      </c>
      <c r="U9" s="243">
        <f t="shared" si="2"/>
        <v>48708</v>
      </c>
      <c r="V9" s="244">
        <f t="shared" si="3"/>
        <v>2943</v>
      </c>
      <c r="W9" s="245">
        <f t="shared" si="4"/>
        <v>51651</v>
      </c>
      <c r="X9" s="243">
        <f t="shared" si="5"/>
        <v>45765</v>
      </c>
      <c r="Y9" s="244">
        <f t="shared" si="6"/>
        <v>2511</v>
      </c>
      <c r="Z9" s="245">
        <f t="shared" si="7"/>
        <v>48276</v>
      </c>
    </row>
    <row r="10" spans="1:26" ht="15" customHeight="1">
      <c r="A10" s="151"/>
      <c r="B10" s="172" t="s">
        <v>985</v>
      </c>
      <c r="C10" s="151"/>
      <c r="D10" s="151"/>
      <c r="E10" s="180">
        <v>3557</v>
      </c>
      <c r="F10" s="180">
        <v>146</v>
      </c>
      <c r="G10" s="173">
        <f t="shared" si="0"/>
        <v>3703</v>
      </c>
      <c r="H10" s="180">
        <v>3691</v>
      </c>
      <c r="I10" s="180">
        <v>170</v>
      </c>
      <c r="J10" s="173">
        <f t="shared" si="1"/>
        <v>3861</v>
      </c>
      <c r="M10" s="246"/>
      <c r="N10" s="246"/>
      <c r="O10" s="246"/>
      <c r="P10" s="246"/>
      <c r="R10" s="228">
        <f aca="true" t="shared" si="10" ref="R10:R17">+R9+5</f>
        <v>30</v>
      </c>
      <c r="S10" s="228">
        <f t="shared" si="9"/>
        <v>34</v>
      </c>
      <c r="T10" s="242">
        <f t="shared" si="8"/>
        <v>32</v>
      </c>
      <c r="U10" s="243">
        <f t="shared" si="2"/>
        <v>113824</v>
      </c>
      <c r="V10" s="244">
        <f t="shared" si="3"/>
        <v>4672</v>
      </c>
      <c r="W10" s="245">
        <f t="shared" si="4"/>
        <v>118496</v>
      </c>
      <c r="X10" s="243">
        <f t="shared" si="5"/>
        <v>118112</v>
      </c>
      <c r="Y10" s="244">
        <f t="shared" si="6"/>
        <v>5440</v>
      </c>
      <c r="Z10" s="245">
        <f t="shared" si="7"/>
        <v>123552</v>
      </c>
    </row>
    <row r="11" spans="1:26" ht="15" customHeight="1">
      <c r="A11" s="151"/>
      <c r="B11" s="172" t="s">
        <v>986</v>
      </c>
      <c r="C11" s="151"/>
      <c r="D11" s="151"/>
      <c r="E11" s="180">
        <v>5467</v>
      </c>
      <c r="F11" s="180">
        <v>176</v>
      </c>
      <c r="G11" s="173">
        <f t="shared" si="0"/>
        <v>5643</v>
      </c>
      <c r="H11" s="180">
        <v>5390</v>
      </c>
      <c r="I11" s="180">
        <v>154</v>
      </c>
      <c r="J11" s="173">
        <f t="shared" si="1"/>
        <v>5544</v>
      </c>
      <c r="R11" s="228">
        <f t="shared" si="10"/>
        <v>35</v>
      </c>
      <c r="S11" s="228">
        <f t="shared" si="9"/>
        <v>39</v>
      </c>
      <c r="T11" s="242">
        <f t="shared" si="8"/>
        <v>37</v>
      </c>
      <c r="U11" s="243">
        <f t="shared" si="2"/>
        <v>202279</v>
      </c>
      <c r="V11" s="244">
        <f t="shared" si="3"/>
        <v>6512</v>
      </c>
      <c r="W11" s="245">
        <f t="shared" si="4"/>
        <v>208791</v>
      </c>
      <c r="X11" s="243">
        <f t="shared" si="5"/>
        <v>199430</v>
      </c>
      <c r="Y11" s="244">
        <f t="shared" si="6"/>
        <v>5698</v>
      </c>
      <c r="Z11" s="245">
        <f t="shared" si="7"/>
        <v>205128</v>
      </c>
    </row>
    <row r="12" spans="1:26" ht="15" customHeight="1">
      <c r="A12" s="151"/>
      <c r="B12" s="172" t="s">
        <v>987</v>
      </c>
      <c r="C12" s="151"/>
      <c r="D12" s="151"/>
      <c r="E12" s="180">
        <v>6528</v>
      </c>
      <c r="F12" s="180">
        <v>185</v>
      </c>
      <c r="G12" s="173">
        <f t="shared" si="0"/>
        <v>6713</v>
      </c>
      <c r="H12" s="180">
        <v>6347</v>
      </c>
      <c r="I12" s="180">
        <v>194</v>
      </c>
      <c r="J12" s="173">
        <f t="shared" si="1"/>
        <v>6541</v>
      </c>
      <c r="R12" s="228">
        <f t="shared" si="10"/>
        <v>40</v>
      </c>
      <c r="S12" s="228">
        <f t="shared" si="9"/>
        <v>44</v>
      </c>
      <c r="T12" s="242">
        <f t="shared" si="8"/>
        <v>42</v>
      </c>
      <c r="U12" s="243">
        <f t="shared" si="2"/>
        <v>274176</v>
      </c>
      <c r="V12" s="244">
        <f t="shared" si="3"/>
        <v>7770</v>
      </c>
      <c r="W12" s="245">
        <f t="shared" si="4"/>
        <v>281946</v>
      </c>
      <c r="X12" s="243">
        <f t="shared" si="5"/>
        <v>266574</v>
      </c>
      <c r="Y12" s="244">
        <f t="shared" si="6"/>
        <v>8148</v>
      </c>
      <c r="Z12" s="245">
        <f t="shared" si="7"/>
        <v>274722</v>
      </c>
    </row>
    <row r="13" spans="1:26" ht="15" customHeight="1">
      <c r="A13" s="151"/>
      <c r="B13" s="172" t="s">
        <v>988</v>
      </c>
      <c r="C13" s="151"/>
      <c r="D13" s="151"/>
      <c r="E13" s="180">
        <v>7750</v>
      </c>
      <c r="F13" s="180">
        <v>203</v>
      </c>
      <c r="G13" s="173">
        <f t="shared" si="0"/>
        <v>7953</v>
      </c>
      <c r="H13" s="180">
        <v>8325</v>
      </c>
      <c r="I13" s="180">
        <v>232</v>
      </c>
      <c r="J13" s="173">
        <f t="shared" si="1"/>
        <v>8557</v>
      </c>
      <c r="R13" s="228">
        <f t="shared" si="10"/>
        <v>45</v>
      </c>
      <c r="S13" s="228">
        <f t="shared" si="9"/>
        <v>49</v>
      </c>
      <c r="T13" s="242">
        <f t="shared" si="8"/>
        <v>47</v>
      </c>
      <c r="U13" s="243">
        <f t="shared" si="2"/>
        <v>364250</v>
      </c>
      <c r="V13" s="244">
        <f t="shared" si="3"/>
        <v>9541</v>
      </c>
      <c r="W13" s="245">
        <f t="shared" si="4"/>
        <v>373791</v>
      </c>
      <c r="X13" s="243">
        <f t="shared" si="5"/>
        <v>391275</v>
      </c>
      <c r="Y13" s="244">
        <f t="shared" si="6"/>
        <v>10904</v>
      </c>
      <c r="Z13" s="245">
        <f t="shared" si="7"/>
        <v>402179</v>
      </c>
    </row>
    <row r="14" spans="1:26" ht="15" customHeight="1">
      <c r="A14" s="151"/>
      <c r="B14" s="172" t="s">
        <v>989</v>
      </c>
      <c r="C14" s="151"/>
      <c r="D14" s="151"/>
      <c r="E14" s="180">
        <v>7671</v>
      </c>
      <c r="F14" s="180">
        <v>185</v>
      </c>
      <c r="G14" s="173">
        <f t="shared" si="0"/>
        <v>7856</v>
      </c>
      <c r="H14" s="180">
        <v>7303</v>
      </c>
      <c r="I14" s="180">
        <v>182</v>
      </c>
      <c r="J14" s="173">
        <f t="shared" si="1"/>
        <v>7485</v>
      </c>
      <c r="R14" s="228">
        <f t="shared" si="10"/>
        <v>50</v>
      </c>
      <c r="S14" s="228">
        <f t="shared" si="9"/>
        <v>54</v>
      </c>
      <c r="T14" s="242">
        <f t="shared" si="8"/>
        <v>52</v>
      </c>
      <c r="U14" s="243">
        <f t="shared" si="2"/>
        <v>398892</v>
      </c>
      <c r="V14" s="244">
        <f t="shared" si="3"/>
        <v>9620</v>
      </c>
      <c r="W14" s="245">
        <f t="shared" si="4"/>
        <v>408512</v>
      </c>
      <c r="X14" s="243">
        <f t="shared" si="5"/>
        <v>379756</v>
      </c>
      <c r="Y14" s="244">
        <f t="shared" si="6"/>
        <v>9464</v>
      </c>
      <c r="Z14" s="245">
        <f t="shared" si="7"/>
        <v>389220</v>
      </c>
    </row>
    <row r="15" spans="1:26" ht="15" customHeight="1">
      <c r="A15" s="151"/>
      <c r="B15" s="172" t="s">
        <v>990</v>
      </c>
      <c r="C15" s="151"/>
      <c r="D15" s="151"/>
      <c r="E15" s="180">
        <v>6860</v>
      </c>
      <c r="F15" s="180">
        <v>139</v>
      </c>
      <c r="G15" s="173">
        <f t="shared" si="0"/>
        <v>6999</v>
      </c>
      <c r="H15" s="180">
        <v>7429</v>
      </c>
      <c r="I15" s="180">
        <v>153</v>
      </c>
      <c r="J15" s="173">
        <f t="shared" si="1"/>
        <v>7582</v>
      </c>
      <c r="R15" s="228">
        <f t="shared" si="10"/>
        <v>55</v>
      </c>
      <c r="S15" s="228">
        <f t="shared" si="9"/>
        <v>59</v>
      </c>
      <c r="T15" s="242">
        <f t="shared" si="8"/>
        <v>57</v>
      </c>
      <c r="U15" s="243">
        <f t="shared" si="2"/>
        <v>391020</v>
      </c>
      <c r="V15" s="244">
        <f t="shared" si="3"/>
        <v>7923</v>
      </c>
      <c r="W15" s="245">
        <f t="shared" si="4"/>
        <v>398943</v>
      </c>
      <c r="X15" s="243">
        <f t="shared" si="5"/>
        <v>423453</v>
      </c>
      <c r="Y15" s="244">
        <f t="shared" si="6"/>
        <v>8721</v>
      </c>
      <c r="Z15" s="245">
        <f t="shared" si="7"/>
        <v>432174</v>
      </c>
    </row>
    <row r="16" spans="1:26" ht="15" customHeight="1">
      <c r="A16" s="154"/>
      <c r="B16" s="172" t="s">
        <v>41</v>
      </c>
      <c r="C16" s="154"/>
      <c r="D16" s="154"/>
      <c r="E16" s="180">
        <v>5652</v>
      </c>
      <c r="F16" s="180">
        <v>107</v>
      </c>
      <c r="G16" s="173">
        <f t="shared" si="0"/>
        <v>5759</v>
      </c>
      <c r="H16" s="180">
        <v>5716</v>
      </c>
      <c r="I16" s="180">
        <v>117</v>
      </c>
      <c r="J16" s="173">
        <f t="shared" si="1"/>
        <v>5833</v>
      </c>
      <c r="R16" s="228">
        <f t="shared" si="10"/>
        <v>60</v>
      </c>
      <c r="S16" s="228">
        <f t="shared" si="9"/>
        <v>64</v>
      </c>
      <c r="T16" s="242">
        <f t="shared" si="8"/>
        <v>62</v>
      </c>
      <c r="U16" s="243">
        <f t="shared" si="2"/>
        <v>350424</v>
      </c>
      <c r="V16" s="244">
        <f t="shared" si="3"/>
        <v>6634</v>
      </c>
      <c r="W16" s="245">
        <f t="shared" si="4"/>
        <v>357058</v>
      </c>
      <c r="X16" s="243">
        <f t="shared" si="5"/>
        <v>354392</v>
      </c>
      <c r="Y16" s="244">
        <f t="shared" si="6"/>
        <v>7254</v>
      </c>
      <c r="Z16" s="245">
        <f t="shared" si="7"/>
        <v>361646</v>
      </c>
    </row>
    <row r="17" spans="2:26" ht="15" customHeight="1">
      <c r="B17" s="172" t="s">
        <v>42</v>
      </c>
      <c r="C17" s="155"/>
      <c r="D17" s="155"/>
      <c r="E17" s="180">
        <v>11178</v>
      </c>
      <c r="F17" s="180">
        <v>213</v>
      </c>
      <c r="G17" s="173">
        <f t="shared" si="0"/>
        <v>11391</v>
      </c>
      <c r="H17" s="180">
        <v>11031</v>
      </c>
      <c r="I17" s="180">
        <v>217</v>
      </c>
      <c r="J17" s="173">
        <f t="shared" si="1"/>
        <v>11248</v>
      </c>
      <c r="R17" s="228">
        <f t="shared" si="10"/>
        <v>65</v>
      </c>
      <c r="T17" s="242">
        <f>+R17</f>
        <v>65</v>
      </c>
      <c r="U17" s="243">
        <f t="shared" si="2"/>
        <v>726570</v>
      </c>
      <c r="V17" s="244">
        <f t="shared" si="3"/>
        <v>13845</v>
      </c>
      <c r="W17" s="245">
        <f t="shared" si="4"/>
        <v>740415</v>
      </c>
      <c r="X17" s="243">
        <f t="shared" si="5"/>
        <v>717015</v>
      </c>
      <c r="Y17" s="244">
        <f t="shared" si="6"/>
        <v>14105</v>
      </c>
      <c r="Z17" s="245">
        <f t="shared" si="7"/>
        <v>731120</v>
      </c>
    </row>
    <row r="18" spans="1:26" ht="15" customHeight="1">
      <c r="A18" s="157" t="s">
        <v>307</v>
      </c>
      <c r="B18" s="157"/>
      <c r="C18" s="157"/>
      <c r="D18" s="157"/>
      <c r="E18" s="158">
        <f aca="true" t="shared" si="11" ref="E18:J18">SUM(E6:E17)</f>
        <v>56985</v>
      </c>
      <c r="F18" s="158">
        <f t="shared" si="11"/>
        <v>1511</v>
      </c>
      <c r="G18" s="158">
        <f t="shared" si="11"/>
        <v>58496</v>
      </c>
      <c r="H18" s="158">
        <f t="shared" si="11"/>
        <v>57410</v>
      </c>
      <c r="I18" s="158">
        <f t="shared" si="11"/>
        <v>1556</v>
      </c>
      <c r="J18" s="158">
        <f t="shared" si="11"/>
        <v>58966</v>
      </c>
      <c r="U18" s="247">
        <f aca="true" t="shared" si="12" ref="U18:Z18">SUM(U6:U17)</f>
        <v>2880806</v>
      </c>
      <c r="V18" s="248">
        <f t="shared" si="12"/>
        <v>70418</v>
      </c>
      <c r="W18" s="249">
        <f t="shared" si="12"/>
        <v>2951224</v>
      </c>
      <c r="X18" s="247">
        <f t="shared" si="12"/>
        <v>2905715</v>
      </c>
      <c r="Y18" s="248">
        <f t="shared" si="12"/>
        <v>73149</v>
      </c>
      <c r="Z18" s="249">
        <f t="shared" si="12"/>
        <v>2978864</v>
      </c>
    </row>
    <row r="19" spans="1:26" ht="30" customHeight="1" thickBot="1">
      <c r="A19" s="900" t="s">
        <v>1039</v>
      </c>
      <c r="B19" s="900"/>
      <c r="C19" s="900"/>
      <c r="D19" s="900"/>
      <c r="E19" s="175">
        <f aca="true" t="shared" si="13" ref="E19:J19">+(E6*14+E7*16+E8*21+E9*27+E10*32+E11*37+E12*42+E13*47+E14*52+E15*57+E16*62+E17*67)/E18</f>
        <v>50.94607352812144</v>
      </c>
      <c r="F19" s="175">
        <f t="shared" si="13"/>
        <v>46.885506287227</v>
      </c>
      <c r="G19" s="175">
        <f t="shared" si="13"/>
        <v>50.841185722100654</v>
      </c>
      <c r="H19" s="175">
        <f t="shared" si="13"/>
        <v>50.99768333043024</v>
      </c>
      <c r="I19" s="175">
        <f t="shared" si="13"/>
        <v>47.28984575835476</v>
      </c>
      <c r="J19" s="175">
        <f t="shared" si="13"/>
        <v>50.89984058610047</v>
      </c>
      <c r="U19" s="250">
        <f aca="true" t="shared" si="14" ref="U19:Z19">+U18/E18</f>
        <v>50.5537597613407</v>
      </c>
      <c r="V19" s="251">
        <f t="shared" si="14"/>
        <v>46.6035737921906</v>
      </c>
      <c r="W19" s="252">
        <f t="shared" si="14"/>
        <v>50.45172319474836</v>
      </c>
      <c r="X19" s="250">
        <f t="shared" si="14"/>
        <v>50.61339487894095</v>
      </c>
      <c r="Y19" s="251">
        <f t="shared" si="14"/>
        <v>47.010925449871465</v>
      </c>
      <c r="Z19" s="252">
        <f t="shared" si="14"/>
        <v>50.51833259844656</v>
      </c>
    </row>
    <row r="20" spans="12:13" ht="15" customHeight="1">
      <c r="L20" s="253"/>
      <c r="M20" s="253"/>
    </row>
    <row r="21" spans="1:26" ht="26.25" customHeight="1">
      <c r="A21" s="851" t="s">
        <v>1112</v>
      </c>
      <c r="B21" s="899"/>
      <c r="C21" s="899"/>
      <c r="D21" s="899"/>
      <c r="E21" s="899"/>
      <c r="F21" s="899"/>
      <c r="G21" s="899"/>
      <c r="H21" s="899"/>
      <c r="I21" s="899"/>
      <c r="J21" s="899"/>
      <c r="K21" s="899"/>
      <c r="L21" s="899"/>
      <c r="M21" s="899"/>
      <c r="N21" s="899"/>
      <c r="O21" s="899"/>
      <c r="P21" s="899"/>
      <c r="Q21" s="899"/>
      <c r="R21" s="160"/>
      <c r="S21" s="160"/>
      <c r="T21" s="160"/>
      <c r="U21" s="160"/>
      <c r="V21" s="160"/>
      <c r="W21" s="160"/>
      <c r="X21" s="160"/>
      <c r="Y21" s="160"/>
      <c r="Z21" s="160"/>
    </row>
    <row r="22" spans="1:26" ht="28.5" customHeight="1">
      <c r="A22" s="849" t="s">
        <v>1113</v>
      </c>
      <c r="B22" s="850"/>
      <c r="C22" s="850"/>
      <c r="D22" s="850"/>
      <c r="E22" s="850"/>
      <c r="F22" s="850"/>
      <c r="G22" s="850"/>
      <c r="H22" s="850"/>
      <c r="I22" s="850"/>
      <c r="J22" s="850"/>
      <c r="K22" s="850"/>
      <c r="L22" s="850"/>
      <c r="M22" s="850"/>
      <c r="N22" s="850"/>
      <c r="O22" s="850"/>
      <c r="P22" s="850"/>
      <c r="Q22" s="850"/>
      <c r="R22" s="160"/>
      <c r="S22" s="160"/>
      <c r="T22" s="160"/>
      <c r="U22" s="160"/>
      <c r="V22" s="160"/>
      <c r="W22" s="160"/>
      <c r="X22" s="160"/>
      <c r="Y22" s="160"/>
      <c r="Z22" s="160"/>
    </row>
    <row r="23" spans="15:26" ht="3.75" customHeight="1">
      <c r="O23" s="162"/>
      <c r="P23" s="894"/>
      <c r="Q23" s="894"/>
      <c r="R23" s="160"/>
      <c r="S23" s="160"/>
      <c r="T23" s="160"/>
      <c r="U23" s="160"/>
      <c r="V23" s="160"/>
      <c r="W23" s="160"/>
      <c r="X23" s="160"/>
      <c r="Y23" s="160"/>
      <c r="Z23" s="160"/>
    </row>
    <row r="24" spans="1:53" ht="19.5" customHeight="1">
      <c r="A24" s="883" t="s">
        <v>389</v>
      </c>
      <c r="B24" s="856" t="s">
        <v>1142</v>
      </c>
      <c r="C24" s="886"/>
      <c r="D24" s="886"/>
      <c r="E24" s="891"/>
      <c r="F24" s="856" t="s">
        <v>1182</v>
      </c>
      <c r="G24" s="886"/>
      <c r="H24" s="886"/>
      <c r="I24" s="886"/>
      <c r="J24" s="886"/>
      <c r="K24" s="891"/>
      <c r="L24" s="856" t="s">
        <v>1183</v>
      </c>
      <c r="M24" s="886"/>
      <c r="N24" s="891"/>
      <c r="O24" s="856" t="s">
        <v>1141</v>
      </c>
      <c r="P24" s="886"/>
      <c r="Q24" s="886"/>
      <c r="R24" s="160"/>
      <c r="S24" s="160"/>
      <c r="T24" s="160"/>
      <c r="U24" s="160"/>
      <c r="V24" s="160"/>
      <c r="W24" s="160"/>
      <c r="X24" s="160"/>
      <c r="Y24" s="160"/>
      <c r="Z24" s="160"/>
      <c r="BA24" s="189"/>
    </row>
    <row r="25" spans="1:53" ht="49.5" customHeight="1">
      <c r="A25" s="884"/>
      <c r="B25" s="887"/>
      <c r="C25" s="888"/>
      <c r="D25" s="888"/>
      <c r="E25" s="892"/>
      <c r="F25" s="889"/>
      <c r="G25" s="890"/>
      <c r="H25" s="890"/>
      <c r="I25" s="890"/>
      <c r="J25" s="890"/>
      <c r="K25" s="893"/>
      <c r="L25" s="887"/>
      <c r="M25" s="888"/>
      <c r="N25" s="892"/>
      <c r="O25" s="887"/>
      <c r="P25" s="888"/>
      <c r="Q25" s="888"/>
      <c r="R25" s="160"/>
      <c r="S25" s="160"/>
      <c r="T25" s="160"/>
      <c r="U25" s="160"/>
      <c r="V25" s="160"/>
      <c r="W25" s="160"/>
      <c r="X25" s="160"/>
      <c r="Y25" s="160"/>
      <c r="Z25" s="160"/>
      <c r="BA25" s="189"/>
    </row>
    <row r="26" spans="1:53" ht="12.75">
      <c r="A26" s="884"/>
      <c r="B26" s="889"/>
      <c r="C26" s="890"/>
      <c r="D26" s="890"/>
      <c r="E26" s="893"/>
      <c r="F26" s="867" t="s">
        <v>1181</v>
      </c>
      <c r="G26" s="867"/>
      <c r="H26" s="868"/>
      <c r="I26" s="862" t="s">
        <v>390</v>
      </c>
      <c r="J26" s="867"/>
      <c r="K26" s="867"/>
      <c r="L26" s="889"/>
      <c r="M26" s="890"/>
      <c r="N26" s="893"/>
      <c r="O26" s="889"/>
      <c r="P26" s="890"/>
      <c r="Q26" s="890"/>
      <c r="R26" s="160"/>
      <c r="S26" s="160"/>
      <c r="T26" s="160"/>
      <c r="U26" s="160"/>
      <c r="V26" s="160"/>
      <c r="W26" s="160"/>
      <c r="X26" s="160"/>
      <c r="Y26" s="160"/>
      <c r="Z26" s="160"/>
      <c r="BA26" s="189"/>
    </row>
    <row r="27" spans="1:26" ht="12.75">
      <c r="A27" s="884"/>
      <c r="B27" s="166" t="s">
        <v>43</v>
      </c>
      <c r="C27" s="895" t="s">
        <v>44</v>
      </c>
      <c r="D27" s="896"/>
      <c r="E27" s="165" t="s">
        <v>45</v>
      </c>
      <c r="F27" s="233" t="s">
        <v>43</v>
      </c>
      <c r="G27" s="166" t="s">
        <v>44</v>
      </c>
      <c r="H27" s="165" t="s">
        <v>45</v>
      </c>
      <c r="I27" s="166" t="s">
        <v>43</v>
      </c>
      <c r="J27" s="166" t="s">
        <v>44</v>
      </c>
      <c r="K27" s="166" t="s">
        <v>45</v>
      </c>
      <c r="L27" s="422" t="s">
        <v>43</v>
      </c>
      <c r="M27" s="165" t="s">
        <v>44</v>
      </c>
      <c r="N27" s="165" t="s">
        <v>45</v>
      </c>
      <c r="O27" s="423" t="s">
        <v>43</v>
      </c>
      <c r="P27" s="165" t="s">
        <v>44</v>
      </c>
      <c r="Q27" s="166" t="s">
        <v>45</v>
      </c>
      <c r="R27" s="160"/>
      <c r="S27" s="160"/>
      <c r="T27" s="160"/>
      <c r="U27" s="160"/>
      <c r="V27" s="160"/>
      <c r="W27" s="160"/>
      <c r="X27" s="160"/>
      <c r="Y27" s="160"/>
      <c r="Z27" s="160"/>
    </row>
    <row r="28" spans="1:26" ht="12.75">
      <c r="A28" s="885"/>
      <c r="B28" s="170" t="s">
        <v>982</v>
      </c>
      <c r="C28" s="897" t="s">
        <v>983</v>
      </c>
      <c r="D28" s="898"/>
      <c r="E28" s="169" t="s">
        <v>981</v>
      </c>
      <c r="F28" s="237" t="s">
        <v>982</v>
      </c>
      <c r="G28" s="170" t="s">
        <v>983</v>
      </c>
      <c r="H28" s="169" t="s">
        <v>981</v>
      </c>
      <c r="I28" s="170" t="s">
        <v>982</v>
      </c>
      <c r="J28" s="170" t="s">
        <v>983</v>
      </c>
      <c r="K28" s="170" t="s">
        <v>981</v>
      </c>
      <c r="L28" s="424" t="s">
        <v>982</v>
      </c>
      <c r="M28" s="169" t="s">
        <v>983</v>
      </c>
      <c r="N28" s="169" t="s">
        <v>981</v>
      </c>
      <c r="O28" s="425" t="s">
        <v>982</v>
      </c>
      <c r="P28" s="169" t="s">
        <v>983</v>
      </c>
      <c r="Q28" s="170" t="s">
        <v>981</v>
      </c>
      <c r="R28" s="160"/>
      <c r="S28" s="160"/>
      <c r="T28" s="160"/>
      <c r="U28" s="160"/>
      <c r="V28" s="160"/>
      <c r="W28" s="160"/>
      <c r="X28" s="160"/>
      <c r="Y28" s="160"/>
      <c r="Z28" s="160"/>
    </row>
    <row r="29" spans="1:26" ht="13.5" customHeight="1">
      <c r="A29" s="232">
        <v>2003</v>
      </c>
      <c r="B29" s="426">
        <v>116</v>
      </c>
      <c r="C29" s="882">
        <v>7307</v>
      </c>
      <c r="D29" s="882"/>
      <c r="E29" s="427">
        <f aca="true" t="shared" si="15" ref="E29:E34">+C29+B29</f>
        <v>7423</v>
      </c>
      <c r="F29" s="426">
        <v>40</v>
      </c>
      <c r="G29" s="426">
        <v>1818</v>
      </c>
      <c r="H29" s="427">
        <f aca="true" t="shared" si="16" ref="H29:H34">+G29+F29</f>
        <v>1858</v>
      </c>
      <c r="I29" s="426">
        <v>236</v>
      </c>
      <c r="J29" s="426">
        <v>21813</v>
      </c>
      <c r="K29" s="427">
        <f aca="true" t="shared" si="17" ref="K29:K34">+J29+I29</f>
        <v>22049</v>
      </c>
      <c r="L29" s="426">
        <v>838</v>
      </c>
      <c r="M29" s="426">
        <f>+P29-J29-G29-C29</f>
        <v>19791</v>
      </c>
      <c r="N29" s="427">
        <f aca="true" t="shared" si="18" ref="N29:N34">+M29+L29</f>
        <v>20629</v>
      </c>
      <c r="O29" s="427">
        <v>1230</v>
      </c>
      <c r="P29" s="427">
        <v>50729</v>
      </c>
      <c r="Q29" s="427">
        <f>+P29+O29</f>
        <v>51959</v>
      </c>
      <c r="R29" s="160"/>
      <c r="S29" s="160"/>
      <c r="T29" s="160"/>
      <c r="U29" s="160"/>
      <c r="V29" s="160"/>
      <c r="W29" s="160"/>
      <c r="X29" s="160"/>
      <c r="Y29" s="160"/>
      <c r="Z29" s="160"/>
    </row>
    <row r="30" spans="1:26" ht="13.5" customHeight="1">
      <c r="A30" s="232">
        <f aca="true" t="shared" si="19" ref="A30:A37">+A29+1</f>
        <v>2004</v>
      </c>
      <c r="B30" s="426">
        <v>120</v>
      </c>
      <c r="C30" s="882">
        <v>7850</v>
      </c>
      <c r="D30" s="882"/>
      <c r="E30" s="427">
        <f t="shared" si="15"/>
        <v>7970</v>
      </c>
      <c r="F30" s="426">
        <v>41</v>
      </c>
      <c r="G30" s="426">
        <v>1861</v>
      </c>
      <c r="H30" s="427">
        <f t="shared" si="16"/>
        <v>1902</v>
      </c>
      <c r="I30" s="426">
        <v>246</v>
      </c>
      <c r="J30" s="426">
        <v>22313</v>
      </c>
      <c r="K30" s="427">
        <f t="shared" si="17"/>
        <v>22559</v>
      </c>
      <c r="L30" s="426">
        <v>863</v>
      </c>
      <c r="M30" s="426">
        <f>+P30-J30-G30-C30</f>
        <v>19769</v>
      </c>
      <c r="N30" s="427">
        <f t="shared" si="18"/>
        <v>20632</v>
      </c>
      <c r="O30" s="427">
        <v>1270</v>
      </c>
      <c r="P30" s="427">
        <v>51793</v>
      </c>
      <c r="Q30" s="427">
        <f>+P30+O30</f>
        <v>53063</v>
      </c>
      <c r="R30" s="160"/>
      <c r="S30" s="160"/>
      <c r="T30" s="160"/>
      <c r="U30" s="160"/>
      <c r="V30" s="160"/>
      <c r="W30" s="160"/>
      <c r="X30" s="160"/>
      <c r="Y30" s="160"/>
      <c r="Z30" s="160"/>
    </row>
    <row r="31" spans="1:26" ht="13.5" customHeight="1">
      <c r="A31" s="232">
        <f t="shared" si="19"/>
        <v>2005</v>
      </c>
      <c r="B31" s="426">
        <v>112</v>
      </c>
      <c r="C31" s="882">
        <v>8172</v>
      </c>
      <c r="D31" s="882"/>
      <c r="E31" s="427">
        <f t="shared" si="15"/>
        <v>8284</v>
      </c>
      <c r="F31" s="426">
        <v>41</v>
      </c>
      <c r="G31" s="426">
        <v>1910</v>
      </c>
      <c r="H31" s="427">
        <f t="shared" si="16"/>
        <v>1951</v>
      </c>
      <c r="I31" s="426">
        <v>267</v>
      </c>
      <c r="J31" s="426">
        <v>22691</v>
      </c>
      <c r="K31" s="427">
        <f t="shared" si="17"/>
        <v>22958</v>
      </c>
      <c r="L31" s="426">
        <v>883</v>
      </c>
      <c r="M31" s="426">
        <f>+P31-J31-G31-C31</f>
        <v>19508</v>
      </c>
      <c r="N31" s="427">
        <f t="shared" si="18"/>
        <v>20391</v>
      </c>
      <c r="O31" s="427">
        <v>1303</v>
      </c>
      <c r="P31" s="427">
        <v>52281</v>
      </c>
      <c r="Q31" s="427">
        <f>+P31+O31</f>
        <v>53584</v>
      </c>
      <c r="R31" s="160"/>
      <c r="S31" s="160"/>
      <c r="T31" s="160"/>
      <c r="U31" s="160"/>
      <c r="V31" s="160"/>
      <c r="W31" s="160"/>
      <c r="X31" s="160"/>
      <c r="Y31" s="160"/>
      <c r="Z31" s="160"/>
    </row>
    <row r="32" spans="1:26" ht="13.5" customHeight="1">
      <c r="A32" s="232">
        <f t="shared" si="19"/>
        <v>2006</v>
      </c>
      <c r="B32" s="426">
        <v>119</v>
      </c>
      <c r="C32" s="882">
        <v>8819</v>
      </c>
      <c r="D32" s="882"/>
      <c r="E32" s="427">
        <f t="shared" si="15"/>
        <v>8938</v>
      </c>
      <c r="F32" s="426">
        <v>42</v>
      </c>
      <c r="G32" s="426">
        <v>1973</v>
      </c>
      <c r="H32" s="427">
        <f t="shared" si="16"/>
        <v>2015</v>
      </c>
      <c r="I32" s="426">
        <v>272</v>
      </c>
      <c r="J32" s="426">
        <v>23421</v>
      </c>
      <c r="K32" s="427">
        <f t="shared" si="17"/>
        <v>23693</v>
      </c>
      <c r="L32" s="426">
        <v>916</v>
      </c>
      <c r="M32" s="426">
        <f>+P32-J32-G32-C32</f>
        <v>19295</v>
      </c>
      <c r="N32" s="427">
        <f t="shared" si="18"/>
        <v>20211</v>
      </c>
      <c r="O32" s="427">
        <v>1349</v>
      </c>
      <c r="P32" s="427">
        <v>53508</v>
      </c>
      <c r="Q32" s="427">
        <f>+P32+O32</f>
        <v>54857</v>
      </c>
      <c r="R32" s="160"/>
      <c r="S32" s="160"/>
      <c r="T32" s="160"/>
      <c r="U32" s="160"/>
      <c r="V32" s="160"/>
      <c r="W32" s="160"/>
      <c r="X32" s="160"/>
      <c r="Y32" s="160"/>
      <c r="Z32" s="160"/>
    </row>
    <row r="33" spans="1:26" ht="13.5" customHeight="1">
      <c r="A33" s="232">
        <f t="shared" si="19"/>
        <v>2007</v>
      </c>
      <c r="B33" s="426">
        <v>117</v>
      </c>
      <c r="C33" s="882">
        <v>9200</v>
      </c>
      <c r="D33" s="882"/>
      <c r="E33" s="427">
        <f t="shared" si="15"/>
        <v>9317</v>
      </c>
      <c r="F33" s="426">
        <v>43</v>
      </c>
      <c r="G33" s="426">
        <v>2044</v>
      </c>
      <c r="H33" s="427">
        <f t="shared" si="16"/>
        <v>2087</v>
      </c>
      <c r="I33" s="426">
        <v>280</v>
      </c>
      <c r="J33" s="426">
        <v>23884</v>
      </c>
      <c r="K33" s="427">
        <f t="shared" si="17"/>
        <v>24164</v>
      </c>
      <c r="L33" s="426">
        <v>946</v>
      </c>
      <c r="M33" s="426">
        <f>+P33-J33-G33-C33</f>
        <v>19591</v>
      </c>
      <c r="N33" s="427">
        <f t="shared" si="18"/>
        <v>20537</v>
      </c>
      <c r="O33" s="427">
        <f>+B33+F33+I33+L33</f>
        <v>1386</v>
      </c>
      <c r="P33" s="427">
        <v>54719</v>
      </c>
      <c r="Q33" s="427">
        <v>56105</v>
      </c>
      <c r="R33" s="160"/>
      <c r="S33" s="160"/>
      <c r="T33" s="160"/>
      <c r="U33" s="160"/>
      <c r="V33" s="160"/>
      <c r="W33" s="160"/>
      <c r="X33" s="160"/>
      <c r="Y33" s="160"/>
      <c r="Z33" s="160"/>
    </row>
    <row r="34" spans="1:26" ht="13.5" customHeight="1">
      <c r="A34" s="232">
        <f t="shared" si="19"/>
        <v>2008</v>
      </c>
      <c r="B34" s="426">
        <v>113</v>
      </c>
      <c r="C34" s="882">
        <v>9407</v>
      </c>
      <c r="D34" s="882"/>
      <c r="E34" s="427">
        <f t="shared" si="15"/>
        <v>9520</v>
      </c>
      <c r="F34" s="426">
        <v>44</v>
      </c>
      <c r="G34" s="426">
        <v>2065</v>
      </c>
      <c r="H34" s="427">
        <f t="shared" si="16"/>
        <v>2109</v>
      </c>
      <c r="I34" s="426">
        <v>286</v>
      </c>
      <c r="J34" s="426">
        <v>24029</v>
      </c>
      <c r="K34" s="427">
        <f t="shared" si="17"/>
        <v>24315</v>
      </c>
      <c r="L34" s="426">
        <f>+O34-B34-F34-I34</f>
        <v>975</v>
      </c>
      <c r="M34" s="426">
        <f>+P34-C34-G34-J34</f>
        <v>19749</v>
      </c>
      <c r="N34" s="427">
        <f t="shared" si="18"/>
        <v>20724</v>
      </c>
      <c r="O34" s="427">
        <v>1418</v>
      </c>
      <c r="P34" s="427">
        <v>55250</v>
      </c>
      <c r="Q34" s="427">
        <f>+P34+O34</f>
        <v>56668</v>
      </c>
      <c r="R34" s="160"/>
      <c r="S34" s="160"/>
      <c r="T34" s="160"/>
      <c r="U34" s="160"/>
      <c r="V34" s="160"/>
      <c r="W34" s="160"/>
      <c r="X34" s="160"/>
      <c r="Y34" s="160"/>
      <c r="Z34" s="160"/>
    </row>
    <row r="35" spans="1:26" ht="13.5" customHeight="1">
      <c r="A35" s="232">
        <f t="shared" si="19"/>
        <v>2009</v>
      </c>
      <c r="B35" s="426">
        <v>125</v>
      </c>
      <c r="C35" s="428"/>
      <c r="D35" s="428">
        <v>9642</v>
      </c>
      <c r="E35" s="427">
        <f>B35+D35</f>
        <v>9767</v>
      </c>
      <c r="F35" s="426">
        <v>44</v>
      </c>
      <c r="G35" s="426">
        <v>2139</v>
      </c>
      <c r="H35" s="427">
        <f>F35+G35</f>
        <v>2183</v>
      </c>
      <c r="I35" s="426">
        <v>302</v>
      </c>
      <c r="J35" s="426">
        <v>24313</v>
      </c>
      <c r="K35" s="427">
        <f>J35+I35</f>
        <v>24615</v>
      </c>
      <c r="L35" s="426">
        <f>+O35-B35-F35-I35</f>
        <v>982</v>
      </c>
      <c r="M35" s="426">
        <f>+P35-D35-G35-J35</f>
        <v>19875</v>
      </c>
      <c r="N35" s="427">
        <v>20857</v>
      </c>
      <c r="O35" s="427">
        <v>1453</v>
      </c>
      <c r="P35" s="427">
        <v>55969</v>
      </c>
      <c r="Q35" s="427">
        <v>57422</v>
      </c>
      <c r="R35" s="160"/>
      <c r="S35" s="160"/>
      <c r="T35" s="160"/>
      <c r="U35" s="160"/>
      <c r="V35" s="160"/>
      <c r="W35" s="160"/>
      <c r="X35" s="160"/>
      <c r="Y35" s="160"/>
      <c r="Z35" s="160"/>
    </row>
    <row r="36" spans="1:26" ht="13.5" customHeight="1">
      <c r="A36" s="232">
        <f t="shared" si="19"/>
        <v>2010</v>
      </c>
      <c r="B36" s="426">
        <v>115</v>
      </c>
      <c r="C36" s="882">
        <v>11189</v>
      </c>
      <c r="D36" s="882"/>
      <c r="E36" s="427">
        <f>B36+C36</f>
        <v>11304</v>
      </c>
      <c r="F36" s="426">
        <v>42</v>
      </c>
      <c r="G36" s="426">
        <v>2191</v>
      </c>
      <c r="H36" s="427">
        <f>F36+G36</f>
        <v>2233</v>
      </c>
      <c r="I36" s="426">
        <v>315</v>
      </c>
      <c r="J36" s="426">
        <v>24442</v>
      </c>
      <c r="K36" s="427">
        <f>J36+I36</f>
        <v>24757</v>
      </c>
      <c r="L36" s="426">
        <f>+O36-B36-F36-I36</f>
        <v>1039</v>
      </c>
      <c r="M36" s="426">
        <f>P36-C36-G36-J36</f>
        <v>19163</v>
      </c>
      <c r="N36" s="427">
        <v>20202</v>
      </c>
      <c r="O36" s="427">
        <v>1511</v>
      </c>
      <c r="P36" s="427">
        <v>56985</v>
      </c>
      <c r="Q36" s="427">
        <v>58496</v>
      </c>
      <c r="R36" s="160"/>
      <c r="S36" s="160"/>
      <c r="T36" s="160"/>
      <c r="U36" s="160"/>
      <c r="V36" s="160"/>
      <c r="W36" s="160"/>
      <c r="X36" s="160"/>
      <c r="Y36" s="160"/>
      <c r="Z36" s="160"/>
    </row>
    <row r="37" spans="1:17" s="189" customFormat="1" ht="13.5" customHeight="1">
      <c r="A37" s="421">
        <f t="shared" si="19"/>
        <v>2011</v>
      </c>
      <c r="B37" s="430">
        <v>169</v>
      </c>
      <c r="C37" s="881">
        <v>11521</v>
      </c>
      <c r="D37" s="881"/>
      <c r="E37" s="431">
        <f>+C37+B37</f>
        <v>11690</v>
      </c>
      <c r="F37" s="430">
        <v>41</v>
      </c>
      <c r="G37" s="430">
        <v>2232</v>
      </c>
      <c r="H37" s="431">
        <f>+G37+F37</f>
        <v>2273</v>
      </c>
      <c r="I37" s="430">
        <v>329</v>
      </c>
      <c r="J37" s="430">
        <v>24192</v>
      </c>
      <c r="K37" s="431">
        <f>+J37+I37</f>
        <v>24521</v>
      </c>
      <c r="L37" s="430">
        <f>+O37-B37-F37-I37</f>
        <v>1017</v>
      </c>
      <c r="M37" s="430">
        <f>P37-C37-G37-J37</f>
        <v>19465</v>
      </c>
      <c r="N37" s="431">
        <f>+M37+L37</f>
        <v>20482</v>
      </c>
      <c r="O37" s="431">
        <f>I18</f>
        <v>1556</v>
      </c>
      <c r="P37" s="431">
        <f>H18</f>
        <v>57410</v>
      </c>
      <c r="Q37" s="431">
        <f>+P37+O37</f>
        <v>58966</v>
      </c>
    </row>
    <row r="38" spans="4:9" ht="12.75">
      <c r="D38" s="254"/>
      <c r="E38" s="255"/>
      <c r="F38" s="254"/>
      <c r="G38" s="254"/>
      <c r="H38" s="254"/>
      <c r="I38" s="254"/>
    </row>
    <row r="39" spans="4:9" ht="12.75">
      <c r="D39" s="254"/>
      <c r="E39" s="255"/>
      <c r="F39" s="254"/>
      <c r="G39" s="254"/>
      <c r="H39" s="254"/>
      <c r="I39" s="254"/>
    </row>
    <row r="40" spans="4:26" s="189" customFormat="1" ht="12.75">
      <c r="D40" s="256"/>
      <c r="E40" s="257"/>
      <c r="F40" s="256"/>
      <c r="G40" s="256"/>
      <c r="H40" s="256"/>
      <c r="I40" s="256"/>
      <c r="R40" s="244"/>
      <c r="S40" s="244"/>
      <c r="T40" s="244"/>
      <c r="U40" s="244"/>
      <c r="V40" s="244"/>
      <c r="W40" s="244"/>
      <c r="X40" s="244"/>
      <c r="Y40" s="244"/>
      <c r="Z40" s="244"/>
    </row>
    <row r="41" spans="4:26" s="189" customFormat="1" ht="12.75">
      <c r="D41" s="256"/>
      <c r="E41" s="257"/>
      <c r="F41" s="256"/>
      <c r="G41" s="256"/>
      <c r="H41" s="256"/>
      <c r="I41" s="256"/>
      <c r="J41" s="256"/>
      <c r="K41" s="256"/>
      <c r="R41" s="244"/>
      <c r="S41" s="244"/>
      <c r="T41" s="244"/>
      <c r="U41" s="244"/>
      <c r="V41" s="244"/>
      <c r="W41" s="244"/>
      <c r="X41" s="244"/>
      <c r="Y41" s="244"/>
      <c r="Z41" s="244"/>
    </row>
    <row r="42" spans="4:26" s="189" customFormat="1" ht="12.75">
      <c r="D42" s="256"/>
      <c r="E42" s="257"/>
      <c r="F42" s="256"/>
      <c r="G42" s="256"/>
      <c r="H42" s="256"/>
      <c r="I42" s="256"/>
      <c r="R42" s="244"/>
      <c r="S42" s="244"/>
      <c r="T42" s="244"/>
      <c r="U42" s="244"/>
      <c r="V42" s="244"/>
      <c r="W42" s="244"/>
      <c r="X42" s="244"/>
      <c r="Y42" s="244"/>
      <c r="Z42" s="244"/>
    </row>
    <row r="43" spans="1:26" s="189" customFormat="1" ht="12.75">
      <c r="A43" s="258"/>
      <c r="B43" s="258"/>
      <c r="C43" s="258"/>
      <c r="D43" s="258"/>
      <c r="E43" s="258"/>
      <c r="F43" s="258"/>
      <c r="G43" s="258"/>
      <c r="H43" s="258"/>
      <c r="I43" s="258"/>
      <c r="J43" s="258"/>
      <c r="K43" s="258"/>
      <c r="L43" s="258"/>
      <c r="M43" s="258"/>
      <c r="N43" s="258"/>
      <c r="O43" s="258"/>
      <c r="P43" s="258"/>
      <c r="Q43" s="259"/>
      <c r="R43" s="244"/>
      <c r="S43" s="244"/>
      <c r="T43" s="244"/>
      <c r="U43" s="244"/>
      <c r="V43" s="244"/>
      <c r="W43" s="244"/>
      <c r="X43" s="244"/>
      <c r="Y43" s="244"/>
      <c r="Z43" s="244"/>
    </row>
    <row r="44" spans="1:26" s="189" customFormat="1" ht="12.75">
      <c r="A44" s="260"/>
      <c r="B44" s="902"/>
      <c r="C44" s="902"/>
      <c r="D44" s="902"/>
      <c r="E44" s="902"/>
      <c r="F44" s="902"/>
      <c r="G44" s="902"/>
      <c r="H44" s="902"/>
      <c r="I44" s="902"/>
      <c r="J44" s="902"/>
      <c r="K44" s="902"/>
      <c r="L44" s="901"/>
      <c r="M44" s="902"/>
      <c r="N44" s="902"/>
      <c r="O44" s="902"/>
      <c r="P44" s="902"/>
      <c r="Q44" s="902"/>
      <c r="R44" s="244"/>
      <c r="S44" s="244"/>
      <c r="T44" s="244"/>
      <c r="U44" s="244"/>
      <c r="V44" s="244"/>
      <c r="W44" s="244"/>
      <c r="X44" s="244"/>
      <c r="Y44" s="244"/>
      <c r="Z44" s="244"/>
    </row>
    <row r="45" spans="1:26" s="189" customFormat="1" ht="12.75">
      <c r="A45" s="261"/>
      <c r="B45" s="902"/>
      <c r="C45" s="261"/>
      <c r="D45" s="261"/>
      <c r="E45" s="261"/>
      <c r="F45" s="261"/>
      <c r="G45" s="261"/>
      <c r="H45" s="261"/>
      <c r="I45" s="261"/>
      <c r="J45" s="261"/>
      <c r="K45" s="261"/>
      <c r="L45" s="261"/>
      <c r="M45" s="261"/>
      <c r="N45" s="261"/>
      <c r="O45" s="261"/>
      <c r="P45" s="261"/>
      <c r="Q45" s="261"/>
      <c r="R45" s="244"/>
      <c r="S45" s="244"/>
      <c r="T45" s="244"/>
      <c r="U45" s="244"/>
      <c r="V45" s="244"/>
      <c r="W45" s="244"/>
      <c r="X45" s="244"/>
      <c r="Y45" s="244"/>
      <c r="Z45" s="244"/>
    </row>
    <row r="46" spans="1:26" s="189" customFormat="1" ht="12.75">
      <c r="A46" s="258"/>
      <c r="B46" s="258"/>
      <c r="C46" s="262"/>
      <c r="D46" s="262"/>
      <c r="E46" s="263"/>
      <c r="F46" s="262"/>
      <c r="G46" s="262"/>
      <c r="H46" s="263"/>
      <c r="I46" s="262"/>
      <c r="J46" s="262"/>
      <c r="K46" s="263"/>
      <c r="L46" s="262"/>
      <c r="M46" s="262"/>
      <c r="N46" s="263"/>
      <c r="O46" s="262"/>
      <c r="P46" s="262"/>
      <c r="Q46" s="263"/>
      <c r="R46" s="244"/>
      <c r="S46" s="244"/>
      <c r="T46" s="244"/>
      <c r="U46" s="244"/>
      <c r="V46" s="244"/>
      <c r="W46" s="244"/>
      <c r="X46" s="244"/>
      <c r="Y46" s="244"/>
      <c r="Z46" s="244"/>
    </row>
    <row r="47" spans="4:26" s="189" customFormat="1" ht="12.75">
      <c r="D47" s="256"/>
      <c r="E47" s="257"/>
      <c r="F47" s="256"/>
      <c r="G47" s="256"/>
      <c r="H47" s="256"/>
      <c r="I47" s="256"/>
      <c r="R47" s="244"/>
      <c r="S47" s="244"/>
      <c r="T47" s="244"/>
      <c r="U47" s="244"/>
      <c r="V47" s="244"/>
      <c r="W47" s="244"/>
      <c r="X47" s="244"/>
      <c r="Y47" s="244"/>
      <c r="Z47" s="244"/>
    </row>
    <row r="48" spans="4:26" s="189" customFormat="1" ht="12.75">
      <c r="D48" s="256"/>
      <c r="E48" s="257"/>
      <c r="F48" s="256"/>
      <c r="G48" s="256"/>
      <c r="H48" s="256"/>
      <c r="I48" s="256"/>
      <c r="R48" s="244"/>
      <c r="S48" s="244"/>
      <c r="T48" s="244"/>
      <c r="U48" s="244"/>
      <c r="V48" s="244"/>
      <c r="W48" s="244"/>
      <c r="X48" s="244"/>
      <c r="Y48" s="244"/>
      <c r="Z48" s="244"/>
    </row>
    <row r="49" spans="4:26" s="189" customFormat="1" ht="12.75">
      <c r="D49" s="256"/>
      <c r="E49" s="257"/>
      <c r="F49" s="256"/>
      <c r="G49" s="256"/>
      <c r="H49" s="256"/>
      <c r="I49" s="256"/>
      <c r="R49" s="244"/>
      <c r="S49" s="244"/>
      <c r="T49" s="244"/>
      <c r="U49" s="244"/>
      <c r="V49" s="244"/>
      <c r="W49" s="244"/>
      <c r="X49" s="244"/>
      <c r="Y49" s="244"/>
      <c r="Z49" s="244"/>
    </row>
    <row r="50" spans="4:9" ht="12.75">
      <c r="D50" s="254"/>
      <c r="E50" s="255"/>
      <c r="F50" s="254"/>
      <c r="G50" s="254"/>
      <c r="H50" s="254"/>
      <c r="I50" s="254"/>
    </row>
    <row r="51" spans="4:9" ht="12.75">
      <c r="D51" s="254"/>
      <c r="E51" s="255"/>
      <c r="F51" s="254"/>
      <c r="G51" s="254"/>
      <c r="H51" s="254"/>
      <c r="I51" s="254"/>
    </row>
    <row r="52" spans="4:9" ht="12.75">
      <c r="D52" s="254"/>
      <c r="E52" s="255"/>
      <c r="G52" s="254"/>
      <c r="H52" s="254"/>
      <c r="I52" s="254"/>
    </row>
    <row r="53" spans="4:9" ht="12.75">
      <c r="D53" s="254"/>
      <c r="E53" s="255"/>
      <c r="G53" s="254"/>
      <c r="H53" s="254"/>
      <c r="I53" s="254"/>
    </row>
    <row r="54" spans="4:9" ht="12.75">
      <c r="D54" s="254"/>
      <c r="E54" s="255"/>
      <c r="G54" s="254"/>
      <c r="H54" s="254"/>
      <c r="I54" s="254"/>
    </row>
    <row r="55" spans="4:9" ht="12.75">
      <c r="D55" s="254"/>
      <c r="E55" s="255"/>
      <c r="G55" s="254"/>
      <c r="H55" s="254"/>
      <c r="I55" s="254"/>
    </row>
    <row r="56" spans="4:9" ht="12.75">
      <c r="D56" s="254"/>
      <c r="E56" s="255"/>
      <c r="G56" s="254"/>
      <c r="H56" s="254"/>
      <c r="I56" s="254"/>
    </row>
    <row r="57" spans="4:9" ht="12.75">
      <c r="D57" s="254"/>
      <c r="E57" s="255"/>
      <c r="G57" s="254"/>
      <c r="H57" s="254"/>
      <c r="I57" s="254"/>
    </row>
    <row r="58" spans="4:9" ht="12.75">
      <c r="D58" s="254"/>
      <c r="E58" s="255"/>
      <c r="G58" s="254"/>
      <c r="H58" s="254"/>
      <c r="I58" s="254"/>
    </row>
    <row r="59" spans="4:9" ht="12.75">
      <c r="D59" s="254"/>
      <c r="E59" s="255"/>
      <c r="G59" s="254"/>
      <c r="H59" s="254"/>
      <c r="I59" s="254"/>
    </row>
    <row r="60" spans="4:9" ht="12.75">
      <c r="D60" s="254"/>
      <c r="E60" s="255"/>
      <c r="G60" s="254"/>
      <c r="H60" s="254"/>
      <c r="I60" s="254"/>
    </row>
    <row r="61" spans="4:9" ht="12.75">
      <c r="D61" s="254"/>
      <c r="E61" s="255"/>
      <c r="G61" s="254"/>
      <c r="H61" s="254"/>
      <c r="I61" s="254"/>
    </row>
    <row r="62" spans="4:9" ht="12.75">
      <c r="D62" s="254"/>
      <c r="E62" s="255"/>
      <c r="G62" s="254"/>
      <c r="H62" s="254"/>
      <c r="I62" s="254"/>
    </row>
    <row r="63" spans="4:9" ht="12.75">
      <c r="D63" s="254"/>
      <c r="E63" s="255"/>
      <c r="G63" s="254"/>
      <c r="H63" s="254"/>
      <c r="I63" s="254"/>
    </row>
    <row r="64" spans="4:9" ht="12.75">
      <c r="D64" s="254"/>
      <c r="E64" s="255"/>
      <c r="G64" s="254"/>
      <c r="H64" s="254"/>
      <c r="I64" s="254"/>
    </row>
    <row r="65" spans="4:9" ht="12.75">
      <c r="D65" s="254"/>
      <c r="E65" s="255"/>
      <c r="G65" s="254"/>
      <c r="H65" s="254"/>
      <c r="I65" s="254"/>
    </row>
    <row r="66" spans="4:9" ht="12.75">
      <c r="D66" s="254"/>
      <c r="E66" s="255"/>
      <c r="G66" s="254"/>
      <c r="H66" s="254"/>
      <c r="I66" s="254"/>
    </row>
    <row r="67" spans="4:9" ht="12.75">
      <c r="D67" s="254"/>
      <c r="E67" s="255"/>
      <c r="G67" s="254"/>
      <c r="H67" s="254"/>
      <c r="I67" s="254"/>
    </row>
    <row r="68" spans="4:9" ht="12.75">
      <c r="D68" s="254"/>
      <c r="E68" s="255"/>
      <c r="G68" s="254"/>
      <c r="H68" s="254"/>
      <c r="I68" s="254"/>
    </row>
    <row r="69" spans="4:9" ht="12.75">
      <c r="D69" s="254"/>
      <c r="E69" s="255"/>
      <c r="H69" s="254"/>
      <c r="I69" s="254"/>
    </row>
    <row r="70" spans="4:9" ht="12.75">
      <c r="D70" s="254"/>
      <c r="E70" s="255"/>
      <c r="H70" s="254"/>
      <c r="I70" s="254"/>
    </row>
    <row r="71" spans="4:9" ht="12.75">
      <c r="D71" s="254"/>
      <c r="E71" s="255"/>
      <c r="H71" s="254"/>
      <c r="I71" s="254"/>
    </row>
    <row r="72" spans="4:9" ht="12.75">
      <c r="D72" s="254"/>
      <c r="E72" s="255"/>
      <c r="H72" s="254"/>
      <c r="I72" s="254"/>
    </row>
    <row r="73" spans="4:9" ht="12.75">
      <c r="D73" s="254"/>
      <c r="E73" s="255"/>
      <c r="H73" s="254"/>
      <c r="I73" s="254"/>
    </row>
    <row r="74" spans="4:9" ht="12.75">
      <c r="D74" s="254"/>
      <c r="E74" s="255"/>
      <c r="H74" s="254"/>
      <c r="I74" s="254"/>
    </row>
    <row r="75" spans="4:9" ht="12.75">
      <c r="D75" s="254"/>
      <c r="E75" s="255"/>
      <c r="H75" s="254"/>
      <c r="I75" s="254"/>
    </row>
    <row r="76" spans="4:9" ht="12.75">
      <c r="D76" s="254"/>
      <c r="E76" s="255"/>
      <c r="H76" s="254"/>
      <c r="I76" s="254"/>
    </row>
    <row r="77" spans="4:8" ht="12.75">
      <c r="D77" s="254"/>
      <c r="E77" s="255"/>
      <c r="H77" s="254"/>
    </row>
    <row r="78" spans="4:8" ht="12.75">
      <c r="D78" s="254"/>
      <c r="E78" s="255"/>
      <c r="H78" s="254"/>
    </row>
    <row r="79" spans="4:8" ht="12.75">
      <c r="D79" s="254"/>
      <c r="E79" s="255"/>
      <c r="H79" s="254"/>
    </row>
    <row r="80" spans="4:8" ht="12.75">
      <c r="D80" s="254"/>
      <c r="H80" s="254"/>
    </row>
    <row r="81" spans="4:8" ht="12.75">
      <c r="D81" s="254"/>
      <c r="H81" s="254"/>
    </row>
    <row r="82" spans="4:8" ht="12.75">
      <c r="D82" s="254"/>
      <c r="H82" s="254"/>
    </row>
    <row r="83" spans="4:8" ht="12.75">
      <c r="D83" s="254"/>
      <c r="H83" s="254"/>
    </row>
    <row r="84" spans="4:8" ht="12.75">
      <c r="D84" s="254"/>
      <c r="H84" s="254"/>
    </row>
    <row r="85" spans="4:8" ht="12.75">
      <c r="D85" s="254"/>
      <c r="H85" s="254"/>
    </row>
    <row r="86" spans="4:8" ht="12.75">
      <c r="D86" s="254"/>
      <c r="H86" s="254"/>
    </row>
    <row r="87" spans="4:8" ht="12.75">
      <c r="D87" s="254"/>
      <c r="H87" s="254"/>
    </row>
    <row r="88" ht="12.75">
      <c r="D88" s="254"/>
    </row>
    <row r="89" ht="12.75">
      <c r="D89" s="254"/>
    </row>
    <row r="90" ht="12.75">
      <c r="D90" s="254"/>
    </row>
    <row r="91" ht="12.75">
      <c r="D91" s="254"/>
    </row>
    <row r="92" ht="12.75">
      <c r="D92" s="254"/>
    </row>
    <row r="93" ht="12.75">
      <c r="D93" s="254"/>
    </row>
    <row r="94" ht="12.75">
      <c r="D94" s="254"/>
    </row>
    <row r="95" ht="12.75">
      <c r="D95" s="254"/>
    </row>
    <row r="96" ht="12.75">
      <c r="D96" s="254"/>
    </row>
    <row r="97" ht="12.75">
      <c r="D97" s="254"/>
    </row>
    <row r="98" ht="12.75">
      <c r="D98" s="254"/>
    </row>
    <row r="99" ht="12.75">
      <c r="D99" s="254"/>
    </row>
    <row r="100" ht="12.75">
      <c r="D100" s="254"/>
    </row>
    <row r="101" ht="12.75">
      <c r="D101" s="254"/>
    </row>
    <row r="102" ht="12.75">
      <c r="D102" s="254"/>
    </row>
    <row r="103" ht="12.75">
      <c r="D103" s="254"/>
    </row>
    <row r="104" ht="12.75">
      <c r="D104" s="254"/>
    </row>
    <row r="105" ht="12.75">
      <c r="D105" s="254"/>
    </row>
    <row r="106" ht="12.75">
      <c r="D106" s="254"/>
    </row>
    <row r="107" ht="12.75">
      <c r="D107" s="254"/>
    </row>
    <row r="108" ht="12.75">
      <c r="D108" s="254"/>
    </row>
    <row r="109" ht="12.75">
      <c r="D109" s="254"/>
    </row>
    <row r="110" ht="12.75">
      <c r="D110" s="254"/>
    </row>
    <row r="111" ht="12.75">
      <c r="D111" s="254"/>
    </row>
    <row r="112" ht="12.75">
      <c r="D112" s="254"/>
    </row>
    <row r="113" ht="12.75">
      <c r="D113" s="254"/>
    </row>
    <row r="114" ht="12.75">
      <c r="D114" s="254"/>
    </row>
    <row r="115" ht="12.75">
      <c r="D115" s="254"/>
    </row>
  </sheetData>
  <sheetProtection/>
  <mergeCells count="32">
    <mergeCell ref="L44:N44"/>
    <mergeCell ref="O44:Q44"/>
    <mergeCell ref="B44:B45"/>
    <mergeCell ref="C44:E44"/>
    <mergeCell ref="F44:H44"/>
    <mergeCell ref="I44:K44"/>
    <mergeCell ref="A1:Q1"/>
    <mergeCell ref="A2:Q2"/>
    <mergeCell ref="A21:Q21"/>
    <mergeCell ref="H3:J3"/>
    <mergeCell ref="A3:D5"/>
    <mergeCell ref="E3:G3"/>
    <mergeCell ref="A19:D19"/>
    <mergeCell ref="P23:Q23"/>
    <mergeCell ref="C36:D36"/>
    <mergeCell ref="A22:Q22"/>
    <mergeCell ref="C27:D27"/>
    <mergeCell ref="C28:D28"/>
    <mergeCell ref="F24:K25"/>
    <mergeCell ref="L24:N26"/>
    <mergeCell ref="F26:H26"/>
    <mergeCell ref="I26:K26"/>
    <mergeCell ref="C37:D37"/>
    <mergeCell ref="C34:D34"/>
    <mergeCell ref="A24:A28"/>
    <mergeCell ref="O24:Q26"/>
    <mergeCell ref="B24:E26"/>
    <mergeCell ref="C32:D32"/>
    <mergeCell ref="C33:D33"/>
    <mergeCell ref="C30:D30"/>
    <mergeCell ref="C29:D29"/>
    <mergeCell ref="C31:D31"/>
  </mergeCells>
  <printOptions horizontalCentered="1" verticalCentered="1"/>
  <pageMargins left="0" right="0" top="0" bottom="0" header="0" footer="0"/>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dimension ref="A1:J38"/>
  <sheetViews>
    <sheetView showGridLines="0" zoomScalePageLayoutView="0" workbookViewId="0" topLeftCell="A1">
      <selection activeCell="A1" sqref="A1:J1"/>
    </sheetView>
  </sheetViews>
  <sheetFormatPr defaultColWidth="9.140625" defaultRowHeight="12.75"/>
  <cols>
    <col min="1" max="1" width="18.8515625" style="160" customWidth="1"/>
    <col min="2" max="6" width="12.7109375" style="160" customWidth="1"/>
    <col min="7" max="7" width="12.7109375" style="265" customWidth="1"/>
    <col min="8" max="10" width="12.7109375" style="160" customWidth="1"/>
    <col min="11" max="16384" width="9.140625" style="160" customWidth="1"/>
  </cols>
  <sheetData>
    <row r="1" spans="1:10" ht="35.25" customHeight="1">
      <c r="A1" s="851" t="s">
        <v>1114</v>
      </c>
      <c r="B1" s="899"/>
      <c r="C1" s="899"/>
      <c r="D1" s="899"/>
      <c r="E1" s="899"/>
      <c r="F1" s="899"/>
      <c r="G1" s="899"/>
      <c r="H1" s="899"/>
      <c r="I1" s="899"/>
      <c r="J1" s="899"/>
    </row>
    <row r="2" spans="1:10" ht="36.75" customHeight="1">
      <c r="A2" s="849" t="s">
        <v>1115</v>
      </c>
      <c r="B2" s="849"/>
      <c r="C2" s="849"/>
      <c r="D2" s="849"/>
      <c r="E2" s="849"/>
      <c r="F2" s="849"/>
      <c r="G2" s="849"/>
      <c r="H2" s="849"/>
      <c r="I2" s="849"/>
      <c r="J2" s="849"/>
    </row>
    <row r="3" spans="1:10" s="163" customFormat="1" ht="30" customHeight="1">
      <c r="A3" s="903" t="s">
        <v>391</v>
      </c>
      <c r="B3" s="905" t="s">
        <v>392</v>
      </c>
      <c r="C3" s="906"/>
      <c r="D3" s="906"/>
      <c r="E3" s="905" t="s">
        <v>393</v>
      </c>
      <c r="F3" s="906" t="s">
        <v>907</v>
      </c>
      <c r="G3" s="906"/>
      <c r="H3" s="905" t="s">
        <v>394</v>
      </c>
      <c r="I3" s="906" t="s">
        <v>907</v>
      </c>
      <c r="J3" s="906"/>
    </row>
    <row r="4" spans="1:10" s="168" customFormat="1" ht="45" customHeight="1">
      <c r="A4" s="904"/>
      <c r="B4" s="266" t="s">
        <v>395</v>
      </c>
      <c r="C4" s="266" t="s">
        <v>396</v>
      </c>
      <c r="D4" s="266" t="s">
        <v>397</v>
      </c>
      <c r="E4" s="266" t="s">
        <v>1210</v>
      </c>
      <c r="F4" s="266" t="s">
        <v>1211</v>
      </c>
      <c r="G4" s="266" t="s">
        <v>397</v>
      </c>
      <c r="H4" s="266" t="s">
        <v>398</v>
      </c>
      <c r="I4" s="266" t="s">
        <v>399</v>
      </c>
      <c r="J4" s="266" t="s">
        <v>397</v>
      </c>
    </row>
    <row r="5" spans="1:10" s="168" customFormat="1" ht="18" customHeight="1">
      <c r="A5" s="232">
        <v>-14</v>
      </c>
      <c r="B5" s="264">
        <v>0</v>
      </c>
      <c r="C5" s="264">
        <v>0</v>
      </c>
      <c r="D5" s="225">
        <v>0</v>
      </c>
      <c r="E5" s="264">
        <v>6582</v>
      </c>
      <c r="F5" s="264">
        <v>5099</v>
      </c>
      <c r="G5" s="225">
        <f aca="true" t="shared" si="0" ref="G5:G19">+F5+E5</f>
        <v>11681</v>
      </c>
      <c r="H5" s="264">
        <v>0</v>
      </c>
      <c r="I5" s="264">
        <v>0</v>
      </c>
      <c r="J5" s="225">
        <v>0</v>
      </c>
    </row>
    <row r="6" spans="1:10" s="168" customFormat="1" ht="18" customHeight="1">
      <c r="A6" s="151" t="s">
        <v>310</v>
      </c>
      <c r="B6" s="264">
        <v>0</v>
      </c>
      <c r="C6" s="264">
        <v>0</v>
      </c>
      <c r="D6" s="225">
        <v>0</v>
      </c>
      <c r="E6" s="264">
        <v>4412</v>
      </c>
      <c r="F6" s="264">
        <v>3222</v>
      </c>
      <c r="G6" s="225">
        <f t="shared" si="0"/>
        <v>7634</v>
      </c>
      <c r="H6" s="264">
        <v>0</v>
      </c>
      <c r="I6" s="264">
        <v>0</v>
      </c>
      <c r="J6" s="225">
        <f aca="true" t="shared" si="1" ref="J6:J19">+I6+H6</f>
        <v>0</v>
      </c>
    </row>
    <row r="7" spans="1:10" s="168" customFormat="1" ht="18" customHeight="1">
      <c r="A7" s="151" t="s">
        <v>311</v>
      </c>
      <c r="B7" s="264">
        <v>208</v>
      </c>
      <c r="C7" s="264">
        <v>1</v>
      </c>
      <c r="D7" s="225">
        <f aca="true" t="shared" si="2" ref="D7:D19">+C7+B7</f>
        <v>209</v>
      </c>
      <c r="E7" s="264">
        <v>2692</v>
      </c>
      <c r="F7" s="264">
        <v>1511</v>
      </c>
      <c r="G7" s="225">
        <f t="shared" si="0"/>
        <v>4203</v>
      </c>
      <c r="H7" s="264">
        <v>0</v>
      </c>
      <c r="I7" s="264">
        <v>0</v>
      </c>
      <c r="J7" s="225">
        <f t="shared" si="1"/>
        <v>0</v>
      </c>
    </row>
    <row r="8" spans="1:10" s="168" customFormat="1" ht="18" customHeight="1">
      <c r="A8" s="151" t="s">
        <v>984</v>
      </c>
      <c r="B8" s="264">
        <v>851</v>
      </c>
      <c r="C8" s="264">
        <v>2</v>
      </c>
      <c r="D8" s="225">
        <f t="shared" si="2"/>
        <v>853</v>
      </c>
      <c r="E8" s="264">
        <v>1252</v>
      </c>
      <c r="F8" s="264">
        <v>59</v>
      </c>
      <c r="G8" s="225">
        <f t="shared" si="0"/>
        <v>1311</v>
      </c>
      <c r="H8" s="264">
        <v>0</v>
      </c>
      <c r="I8" s="264">
        <v>0</v>
      </c>
      <c r="J8" s="225">
        <f t="shared" si="1"/>
        <v>0</v>
      </c>
    </row>
    <row r="9" spans="1:10" s="168" customFormat="1" ht="18" customHeight="1">
      <c r="A9" s="151" t="s">
        <v>985</v>
      </c>
      <c r="B9" s="264">
        <v>1795</v>
      </c>
      <c r="C9" s="264">
        <v>5</v>
      </c>
      <c r="D9" s="225">
        <f t="shared" si="2"/>
        <v>1800</v>
      </c>
      <c r="E9" s="264">
        <v>1016</v>
      </c>
      <c r="F9" s="264">
        <v>78</v>
      </c>
      <c r="G9" s="225">
        <f t="shared" si="0"/>
        <v>1094</v>
      </c>
      <c r="H9" s="264">
        <v>3</v>
      </c>
      <c r="I9" s="264">
        <v>0</v>
      </c>
      <c r="J9" s="225">
        <f t="shared" si="1"/>
        <v>3</v>
      </c>
    </row>
    <row r="10" spans="1:10" s="168" customFormat="1" ht="18" customHeight="1">
      <c r="A10" s="151" t="s">
        <v>986</v>
      </c>
      <c r="B10" s="264">
        <v>2707</v>
      </c>
      <c r="C10" s="264">
        <v>8</v>
      </c>
      <c r="D10" s="225">
        <f t="shared" si="2"/>
        <v>2715</v>
      </c>
      <c r="E10" s="264">
        <v>1015</v>
      </c>
      <c r="F10" s="264">
        <v>77</v>
      </c>
      <c r="G10" s="225">
        <f t="shared" si="0"/>
        <v>1092</v>
      </c>
      <c r="H10" s="264">
        <v>21</v>
      </c>
      <c r="I10" s="264">
        <v>5</v>
      </c>
      <c r="J10" s="225">
        <f t="shared" si="1"/>
        <v>26</v>
      </c>
    </row>
    <row r="11" spans="1:10" s="168" customFormat="1" ht="18" customHeight="1">
      <c r="A11" s="151" t="s">
        <v>987</v>
      </c>
      <c r="B11" s="264">
        <v>3318</v>
      </c>
      <c r="C11" s="264">
        <v>16</v>
      </c>
      <c r="D11" s="225">
        <f t="shared" si="2"/>
        <v>3334</v>
      </c>
      <c r="E11" s="264">
        <v>1059</v>
      </c>
      <c r="F11" s="264">
        <v>87</v>
      </c>
      <c r="G11" s="225">
        <f t="shared" si="0"/>
        <v>1146</v>
      </c>
      <c r="H11" s="264">
        <v>98</v>
      </c>
      <c r="I11" s="264">
        <v>24</v>
      </c>
      <c r="J11" s="225">
        <f t="shared" si="1"/>
        <v>122</v>
      </c>
    </row>
    <row r="12" spans="1:10" s="168" customFormat="1" ht="18" customHeight="1">
      <c r="A12" s="151" t="s">
        <v>988</v>
      </c>
      <c r="B12" s="264">
        <v>4677</v>
      </c>
      <c r="C12" s="264">
        <v>10</v>
      </c>
      <c r="D12" s="225">
        <f t="shared" si="2"/>
        <v>4687</v>
      </c>
      <c r="E12" s="264">
        <v>1114</v>
      </c>
      <c r="F12" s="264">
        <v>74</v>
      </c>
      <c r="G12" s="225">
        <f t="shared" si="0"/>
        <v>1188</v>
      </c>
      <c r="H12" s="264">
        <v>360</v>
      </c>
      <c r="I12" s="264">
        <v>109</v>
      </c>
      <c r="J12" s="225">
        <f t="shared" si="1"/>
        <v>469</v>
      </c>
    </row>
    <row r="13" spans="1:10" s="168" customFormat="1" ht="18" customHeight="1">
      <c r="A13" s="151" t="s">
        <v>989</v>
      </c>
      <c r="B13" s="264">
        <v>4223</v>
      </c>
      <c r="C13" s="264">
        <v>18</v>
      </c>
      <c r="D13" s="225">
        <f t="shared" si="2"/>
        <v>4241</v>
      </c>
      <c r="E13" s="264">
        <v>882</v>
      </c>
      <c r="F13" s="264">
        <v>67</v>
      </c>
      <c r="G13" s="225">
        <f t="shared" si="0"/>
        <v>949</v>
      </c>
      <c r="H13" s="264">
        <v>497</v>
      </c>
      <c r="I13" s="264">
        <v>185</v>
      </c>
      <c r="J13" s="225">
        <f t="shared" si="1"/>
        <v>682</v>
      </c>
    </row>
    <row r="14" spans="1:10" s="168" customFormat="1" ht="18" customHeight="1">
      <c r="A14" s="151" t="s">
        <v>990</v>
      </c>
      <c r="B14" s="264">
        <v>4403</v>
      </c>
      <c r="C14" s="264">
        <v>20</v>
      </c>
      <c r="D14" s="225">
        <f t="shared" si="2"/>
        <v>4423</v>
      </c>
      <c r="E14" s="264">
        <v>797</v>
      </c>
      <c r="F14" s="264">
        <v>34</v>
      </c>
      <c r="G14" s="225">
        <f t="shared" si="0"/>
        <v>831</v>
      </c>
      <c r="H14" s="264">
        <v>738</v>
      </c>
      <c r="I14" s="264">
        <v>266</v>
      </c>
      <c r="J14" s="225">
        <f t="shared" si="1"/>
        <v>1004</v>
      </c>
    </row>
    <row r="15" spans="1:10" s="168" customFormat="1" ht="18" customHeight="1">
      <c r="A15" s="151" t="s">
        <v>41</v>
      </c>
      <c r="B15" s="264">
        <v>3609</v>
      </c>
      <c r="C15" s="264">
        <v>5</v>
      </c>
      <c r="D15" s="225">
        <f t="shared" si="2"/>
        <v>3614</v>
      </c>
      <c r="E15" s="264">
        <v>607</v>
      </c>
      <c r="F15" s="264">
        <v>23</v>
      </c>
      <c r="G15" s="225">
        <f t="shared" si="0"/>
        <v>630</v>
      </c>
      <c r="H15" s="264">
        <v>826</v>
      </c>
      <c r="I15" s="264">
        <v>336</v>
      </c>
      <c r="J15" s="225">
        <f t="shared" si="1"/>
        <v>1162</v>
      </c>
    </row>
    <row r="16" spans="1:10" s="168" customFormat="1" ht="18" customHeight="1">
      <c r="A16" s="151" t="s">
        <v>322</v>
      </c>
      <c r="B16" s="264">
        <v>3093</v>
      </c>
      <c r="C16" s="264">
        <v>5</v>
      </c>
      <c r="D16" s="225">
        <f t="shared" si="2"/>
        <v>3098</v>
      </c>
      <c r="E16" s="264">
        <v>366</v>
      </c>
      <c r="F16" s="264">
        <v>18</v>
      </c>
      <c r="G16" s="225">
        <f t="shared" si="0"/>
        <v>384</v>
      </c>
      <c r="H16" s="264">
        <v>846</v>
      </c>
      <c r="I16" s="264">
        <v>311</v>
      </c>
      <c r="J16" s="225">
        <f t="shared" si="1"/>
        <v>1157</v>
      </c>
    </row>
    <row r="17" spans="1:10" s="168" customFormat="1" ht="18" customHeight="1">
      <c r="A17" s="151" t="s">
        <v>323</v>
      </c>
      <c r="B17" s="264">
        <v>2846</v>
      </c>
      <c r="C17" s="264">
        <v>7</v>
      </c>
      <c r="D17" s="225">
        <f t="shared" si="2"/>
        <v>2853</v>
      </c>
      <c r="E17" s="264">
        <v>291</v>
      </c>
      <c r="F17" s="264">
        <v>6</v>
      </c>
      <c r="G17" s="225">
        <f t="shared" si="0"/>
        <v>297</v>
      </c>
      <c r="H17" s="264">
        <v>891</v>
      </c>
      <c r="I17" s="264">
        <v>319</v>
      </c>
      <c r="J17" s="225">
        <f t="shared" si="1"/>
        <v>1210</v>
      </c>
    </row>
    <row r="18" spans="1:10" s="168" customFormat="1" ht="18" customHeight="1">
      <c r="A18" s="151" t="s">
        <v>324</v>
      </c>
      <c r="B18" s="264">
        <v>2621</v>
      </c>
      <c r="C18" s="264">
        <v>2</v>
      </c>
      <c r="D18" s="225">
        <f t="shared" si="2"/>
        <v>2623</v>
      </c>
      <c r="E18" s="264">
        <v>190</v>
      </c>
      <c r="F18" s="264">
        <v>1</v>
      </c>
      <c r="G18" s="225">
        <f t="shared" si="0"/>
        <v>191</v>
      </c>
      <c r="H18" s="264">
        <v>873</v>
      </c>
      <c r="I18" s="264">
        <v>354</v>
      </c>
      <c r="J18" s="225">
        <f t="shared" si="1"/>
        <v>1227</v>
      </c>
    </row>
    <row r="19" spans="1:10" s="168" customFormat="1" ht="18" customHeight="1">
      <c r="A19" s="154" t="s">
        <v>325</v>
      </c>
      <c r="B19" s="264">
        <v>2701</v>
      </c>
      <c r="C19" s="264">
        <v>6</v>
      </c>
      <c r="D19" s="225">
        <f t="shared" si="2"/>
        <v>2707</v>
      </c>
      <c r="E19" s="264">
        <v>147</v>
      </c>
      <c r="F19" s="264">
        <v>0</v>
      </c>
      <c r="G19" s="225">
        <f t="shared" si="0"/>
        <v>147</v>
      </c>
      <c r="H19" s="264">
        <v>1018</v>
      </c>
      <c r="I19" s="264">
        <v>321</v>
      </c>
      <c r="J19" s="225">
        <f t="shared" si="1"/>
        <v>1339</v>
      </c>
    </row>
    <row r="20" spans="1:10" s="168" customFormat="1" ht="39.75" customHeight="1">
      <c r="A20" s="267" t="s">
        <v>761</v>
      </c>
      <c r="B20" s="226">
        <f aca="true" t="shared" si="3" ref="B20:J20">SUM(B5:B19)</f>
        <v>37052</v>
      </c>
      <c r="C20" s="226">
        <f t="shared" si="3"/>
        <v>105</v>
      </c>
      <c r="D20" s="226">
        <f t="shared" si="3"/>
        <v>37157</v>
      </c>
      <c r="E20" s="226">
        <f t="shared" si="3"/>
        <v>22422</v>
      </c>
      <c r="F20" s="226">
        <f t="shared" si="3"/>
        <v>10356</v>
      </c>
      <c r="G20" s="226">
        <f t="shared" si="3"/>
        <v>32778</v>
      </c>
      <c r="H20" s="226">
        <f t="shared" si="3"/>
        <v>6171</v>
      </c>
      <c r="I20" s="226">
        <f t="shared" si="3"/>
        <v>2230</v>
      </c>
      <c r="J20" s="226">
        <f t="shared" si="3"/>
        <v>8401</v>
      </c>
    </row>
    <row r="21" spans="1:10" s="168" customFormat="1" ht="39.75" customHeight="1">
      <c r="A21" s="174" t="s">
        <v>1039</v>
      </c>
      <c r="B21" s="150">
        <f>+(B5*14+B6*16+B7*21+B8*27+B9*32+B10*37+B11*42+B12*47+B13*52+B14*57+B15*62+B16*67+B17*72+B18*77+B19*82)/B20</f>
        <v>55.97230918708841</v>
      </c>
      <c r="C21" s="150">
        <f aca="true" t="shared" si="4" ref="C21:J21">+(C5*14+C6*16+C7*21+C8*27+C9*32+C10*37+C11*42+C12*47+C13*52+C14*57+C15*62+C16*67+C17*72+C18*77+C19*82)/C20</f>
        <v>52.8</v>
      </c>
      <c r="D21" s="150">
        <f t="shared" si="4"/>
        <v>55.96334472643109</v>
      </c>
      <c r="E21" s="150">
        <f t="shared" si="4"/>
        <v>27.6988671840157</v>
      </c>
      <c r="F21" s="150">
        <f t="shared" si="4"/>
        <v>17.120702974121283</v>
      </c>
      <c r="G21" s="150">
        <f t="shared" si="4"/>
        <v>24.356763682958082</v>
      </c>
      <c r="H21" s="150">
        <f t="shared" si="4"/>
        <v>66.85496678010047</v>
      </c>
      <c r="I21" s="150">
        <f t="shared" si="4"/>
        <v>66.95739910313901</v>
      </c>
      <c r="J21" s="150">
        <f t="shared" si="4"/>
        <v>66.88215688608499</v>
      </c>
    </row>
    <row r="22" spans="1:10" ht="12.75">
      <c r="A22" s="268"/>
      <c r="B22" s="254"/>
      <c r="C22" s="254"/>
      <c r="D22" s="254"/>
      <c r="E22" s="254"/>
      <c r="F22" s="254"/>
      <c r="G22" s="269"/>
      <c r="H22" s="254"/>
      <c r="I22" s="254"/>
      <c r="J22" s="254"/>
    </row>
    <row r="24" spans="2:9" ht="12.75">
      <c r="B24" s="270"/>
      <c r="C24" s="270"/>
      <c r="E24" s="270"/>
      <c r="F24" s="270"/>
      <c r="H24" s="270"/>
      <c r="I24" s="270"/>
    </row>
    <row r="25" spans="2:9" ht="12.75">
      <c r="B25" s="270"/>
      <c r="C25" s="270"/>
      <c r="E25" s="270"/>
      <c r="F25" s="270"/>
      <c r="H25" s="271"/>
      <c r="I25" s="271"/>
    </row>
    <row r="26" spans="2:9" ht="12.75">
      <c r="B26" s="270"/>
      <c r="C26" s="270"/>
      <c r="E26" s="270"/>
      <c r="F26" s="270"/>
      <c r="H26" s="270"/>
      <c r="I26" s="270"/>
    </row>
    <row r="27" spans="2:9" ht="12.75">
      <c r="B27" s="270"/>
      <c r="C27" s="270"/>
      <c r="E27" s="270"/>
      <c r="F27" s="270"/>
      <c r="H27" s="270"/>
      <c r="I27" s="270"/>
    </row>
    <row r="28" spans="2:9" ht="12.75">
      <c r="B28" s="270"/>
      <c r="C28" s="270"/>
      <c r="E28" s="271"/>
      <c r="F28" s="270"/>
      <c r="H28" s="270"/>
      <c r="I28" s="270"/>
    </row>
    <row r="29" spans="2:9" ht="12.75">
      <c r="B29" s="270"/>
      <c r="C29" s="270"/>
      <c r="E29" s="270"/>
      <c r="F29" s="270"/>
      <c r="H29" s="270"/>
      <c r="I29" s="270"/>
    </row>
    <row r="30" spans="2:9" ht="12.75">
      <c r="B30" s="270"/>
      <c r="C30" s="270"/>
      <c r="E30" s="270"/>
      <c r="F30" s="270"/>
      <c r="H30" s="270"/>
      <c r="I30" s="270"/>
    </row>
    <row r="31" spans="2:9" ht="12.75">
      <c r="B31" s="270"/>
      <c r="C31" s="270"/>
      <c r="E31" s="270"/>
      <c r="F31" s="270"/>
      <c r="H31" s="270"/>
      <c r="I31" s="270"/>
    </row>
    <row r="32" spans="2:9" ht="12.75">
      <c r="B32" s="270"/>
      <c r="C32" s="270"/>
      <c r="E32" s="270"/>
      <c r="F32" s="270"/>
      <c r="H32" s="270"/>
      <c r="I32" s="270"/>
    </row>
    <row r="33" spans="2:9" ht="12.75">
      <c r="B33" s="270"/>
      <c r="C33" s="270"/>
      <c r="E33" s="270"/>
      <c r="F33" s="270"/>
      <c r="H33" s="270"/>
      <c r="I33" s="270"/>
    </row>
    <row r="34" spans="2:9" ht="12.75">
      <c r="B34" s="270"/>
      <c r="C34" s="270"/>
      <c r="E34" s="270"/>
      <c r="F34" s="270"/>
      <c r="H34" s="270"/>
      <c r="I34" s="270"/>
    </row>
    <row r="35" spans="2:9" ht="12.75">
      <c r="B35" s="270"/>
      <c r="C35" s="270"/>
      <c r="E35" s="270"/>
      <c r="F35" s="270"/>
      <c r="H35" s="270"/>
      <c r="I35" s="270"/>
    </row>
    <row r="36" spans="2:9" ht="12.75">
      <c r="B36" s="270"/>
      <c r="C36" s="270"/>
      <c r="E36" s="270"/>
      <c r="F36" s="270"/>
      <c r="H36" s="270"/>
      <c r="I36" s="270"/>
    </row>
    <row r="37" spans="2:9" ht="12.75">
      <c r="B37" s="270"/>
      <c r="C37" s="270"/>
      <c r="E37" s="270"/>
      <c r="F37" s="270"/>
      <c r="H37" s="270"/>
      <c r="I37" s="270"/>
    </row>
    <row r="38" spans="2:9" ht="12.75">
      <c r="B38" s="270"/>
      <c r="C38" s="270"/>
      <c r="E38" s="270"/>
      <c r="F38" s="270"/>
      <c r="H38" s="270"/>
      <c r="I38" s="270"/>
    </row>
  </sheetData>
  <sheetProtection/>
  <mergeCells count="6">
    <mergeCell ref="A1:J1"/>
    <mergeCell ref="A2:J2"/>
    <mergeCell ref="A3:A4"/>
    <mergeCell ref="H3:J3"/>
    <mergeCell ref="B3:D3"/>
    <mergeCell ref="E3:G3"/>
  </mergeCells>
  <printOptions horizontalCentered="1" verticalCentered="1"/>
  <pageMargins left="0" right="0" top="0" bottom="0" header="0" footer="0"/>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T114"/>
  <sheetViews>
    <sheetView showGridLines="0" zoomScalePageLayoutView="0" workbookViewId="0" topLeftCell="A1">
      <selection activeCell="A1" sqref="A1:J1"/>
    </sheetView>
  </sheetViews>
  <sheetFormatPr defaultColWidth="8.8515625" defaultRowHeight="12.75"/>
  <cols>
    <col min="1" max="1" width="17.8515625" style="276" customWidth="1"/>
    <col min="2" max="2" width="8.7109375" style="276" customWidth="1"/>
    <col min="3" max="3" width="14.140625" style="276" customWidth="1"/>
    <col min="4" max="4" width="10.7109375" style="276" customWidth="1"/>
    <col min="5" max="5" width="8.7109375" style="276" customWidth="1"/>
    <col min="6" max="6" width="18.8515625" style="276" bestFit="1" customWidth="1"/>
    <col min="7" max="8" width="10.7109375" style="276" customWidth="1"/>
    <col min="9" max="10" width="8.7109375" style="276" customWidth="1"/>
    <col min="11" max="11" width="12.7109375" style="276" customWidth="1"/>
    <col min="12" max="12" width="8.8515625" style="276" customWidth="1"/>
    <col min="13" max="13" width="18.8515625" style="276" customWidth="1"/>
    <col min="14" max="16384" width="8.8515625" style="276" customWidth="1"/>
  </cols>
  <sheetData>
    <row r="1" spans="1:10" ht="21" customHeight="1">
      <c r="A1" s="907" t="s">
        <v>1116</v>
      </c>
      <c r="B1" s="907"/>
      <c r="C1" s="907"/>
      <c r="D1" s="907"/>
      <c r="E1" s="907"/>
      <c r="F1" s="907"/>
      <c r="G1" s="907"/>
      <c r="H1" s="907"/>
      <c r="I1" s="907"/>
      <c r="J1" s="907"/>
    </row>
    <row r="2" spans="1:10" ht="26.25" customHeight="1">
      <c r="A2" s="908" t="s">
        <v>1117</v>
      </c>
      <c r="B2" s="908"/>
      <c r="C2" s="908"/>
      <c r="D2" s="908"/>
      <c r="E2" s="908"/>
      <c r="F2" s="908"/>
      <c r="G2" s="908"/>
      <c r="H2" s="908"/>
      <c r="I2" s="908"/>
      <c r="J2" s="908"/>
    </row>
    <row r="3" spans="1:20" s="279" customFormat="1" ht="92.25" customHeight="1">
      <c r="A3" s="913" t="s">
        <v>1143</v>
      </c>
      <c r="B3" s="913" t="s">
        <v>1184</v>
      </c>
      <c r="C3" s="913" t="s">
        <v>400</v>
      </c>
      <c r="D3" s="909" t="s">
        <v>1185</v>
      </c>
      <c r="E3" s="910"/>
      <c r="F3" s="913" t="s">
        <v>115</v>
      </c>
      <c r="G3" s="277" t="s">
        <v>114</v>
      </c>
      <c r="H3" s="913" t="s">
        <v>1186</v>
      </c>
      <c r="I3" s="911" t="s">
        <v>401</v>
      </c>
      <c r="J3" s="912"/>
      <c r="K3" s="278"/>
      <c r="L3" s="278"/>
      <c r="M3" s="278"/>
      <c r="N3" s="278"/>
      <c r="O3" s="278"/>
      <c r="P3" s="278"/>
      <c r="Q3" s="278"/>
      <c r="R3" s="278"/>
      <c r="S3" s="278"/>
      <c r="T3" s="278"/>
    </row>
    <row r="4" spans="1:20" s="285" customFormat="1" ht="60" customHeight="1">
      <c r="A4" s="914"/>
      <c r="B4" s="914" t="s">
        <v>907</v>
      </c>
      <c r="C4" s="914" t="s">
        <v>907</v>
      </c>
      <c r="D4" s="280" t="s">
        <v>1044</v>
      </c>
      <c r="E4" s="280" t="s">
        <v>402</v>
      </c>
      <c r="F4" s="914" t="s">
        <v>907</v>
      </c>
      <c r="G4" s="281" t="s">
        <v>327</v>
      </c>
      <c r="H4" s="914" t="s">
        <v>907</v>
      </c>
      <c r="I4" s="282" t="s">
        <v>403</v>
      </c>
      <c r="J4" s="283" t="s">
        <v>404</v>
      </c>
      <c r="K4" s="278"/>
      <c r="L4" s="278"/>
      <c r="M4" s="284"/>
      <c r="N4" s="278"/>
      <c r="O4" s="278"/>
      <c r="P4" s="278"/>
      <c r="Q4" s="278"/>
      <c r="R4" s="278"/>
      <c r="S4" s="278"/>
      <c r="T4" s="278"/>
    </row>
    <row r="5" spans="1:13" s="279" customFormat="1" ht="34.5" customHeight="1">
      <c r="A5" s="493" t="s">
        <v>1041</v>
      </c>
      <c r="B5" s="286">
        <v>21366</v>
      </c>
      <c r="C5" s="286">
        <v>1126902519</v>
      </c>
      <c r="D5" s="287">
        <f>(B5/(C5*8))*1000000</f>
        <v>2.369992040101208</v>
      </c>
      <c r="E5" s="288">
        <f>+(B5)/(C5*8)*225000</f>
        <v>0.5332482090227718</v>
      </c>
      <c r="F5" s="278"/>
      <c r="G5" s="278"/>
      <c r="H5" s="278"/>
      <c r="I5" s="278"/>
      <c r="J5" s="278"/>
      <c r="M5" s="289"/>
    </row>
    <row r="6" spans="1:13" s="279" customFormat="1" ht="34.5" customHeight="1">
      <c r="A6" s="493" t="s">
        <v>1042</v>
      </c>
      <c r="B6" s="286">
        <v>24941</v>
      </c>
      <c r="C6" s="286">
        <v>1193796911</v>
      </c>
      <c r="D6" s="287">
        <f>(B6/(C6*8))*1000000</f>
        <v>2.6115204112804076</v>
      </c>
      <c r="E6" s="288">
        <f>+(B6)/(C6*8)*225000</f>
        <v>0.5875920925380917</v>
      </c>
      <c r="F6" s="432">
        <v>1757422</v>
      </c>
      <c r="G6" s="432">
        <v>78054</v>
      </c>
      <c r="H6" s="432">
        <v>1700</v>
      </c>
      <c r="I6" s="435">
        <f>(+F6+(G6*75)+(H6*7500))/(C8*8)*1000000</f>
        <v>720.5275629537506</v>
      </c>
      <c r="J6" s="436">
        <f>((+F6+(G6*75)+(H6*7500))*8)/(C8*8)*100</f>
        <v>0.5764220503630004</v>
      </c>
      <c r="M6" s="289"/>
    </row>
    <row r="7" spans="1:13" s="279" customFormat="1" ht="34.5" customHeight="1">
      <c r="A7" s="493" t="s">
        <v>1043</v>
      </c>
      <c r="B7" s="286">
        <v>22920</v>
      </c>
      <c r="C7" s="286">
        <v>1211690073</v>
      </c>
      <c r="D7" s="287">
        <f>(B7/(C7*8))*1000000</f>
        <v>2.364466016385363</v>
      </c>
      <c r="E7" s="288">
        <f>+(B7)/(C7*8)*225000</f>
        <v>0.5320048536867067</v>
      </c>
      <c r="F7" s="278"/>
      <c r="G7" s="433"/>
      <c r="H7" s="278" t="s">
        <v>328</v>
      </c>
      <c r="I7" s="278"/>
      <c r="J7" s="278"/>
      <c r="M7" s="289"/>
    </row>
    <row r="8" spans="1:10" s="279" customFormat="1" ht="30" customHeight="1">
      <c r="A8" s="521" t="s">
        <v>1040</v>
      </c>
      <c r="B8" s="290">
        <f>SUM(B5:B7)</f>
        <v>69227</v>
      </c>
      <c r="C8" s="290">
        <f>SUM(C5:C7)</f>
        <v>3532389503</v>
      </c>
      <c r="D8" s="291">
        <f>(B8/(C8*8))*1000000</f>
        <v>2.4497227705639006</v>
      </c>
      <c r="E8" s="292">
        <f>+(B8)/(C8*8)*225000</f>
        <v>0.5511876233768777</v>
      </c>
      <c r="F8" s="434"/>
      <c r="G8" s="434"/>
      <c r="H8" s="434"/>
      <c r="I8" s="434"/>
      <c r="J8" s="434"/>
    </row>
    <row r="9" spans="1:11" ht="30" customHeight="1">
      <c r="A9" s="919" t="s">
        <v>405</v>
      </c>
      <c r="B9" s="920"/>
      <c r="C9" s="920"/>
      <c r="D9" s="920"/>
      <c r="E9" s="920"/>
      <c r="F9" s="920"/>
      <c r="G9" s="920"/>
      <c r="H9" s="920"/>
      <c r="I9" s="920"/>
      <c r="J9" s="920"/>
      <c r="K9" s="293"/>
    </row>
    <row r="10" spans="1:10" s="279" customFormat="1" ht="15" customHeight="1">
      <c r="A10" s="294" t="s">
        <v>406</v>
      </c>
      <c r="B10" s="295"/>
      <c r="C10" s="296"/>
      <c r="D10" s="297"/>
      <c r="E10" s="298"/>
      <c r="F10" s="299"/>
      <c r="G10" s="296"/>
      <c r="H10" s="296"/>
      <c r="I10" s="298"/>
      <c r="J10" s="300"/>
    </row>
    <row r="11" spans="1:10" s="279" customFormat="1" ht="15" customHeight="1">
      <c r="A11" s="301" t="s">
        <v>407</v>
      </c>
      <c r="B11" s="302"/>
      <c r="C11" s="303"/>
      <c r="D11" s="304"/>
      <c r="E11" s="305"/>
      <c r="F11" s="306"/>
      <c r="G11" s="303"/>
      <c r="H11" s="303"/>
      <c r="I11" s="305"/>
      <c r="J11" s="307"/>
    </row>
    <row r="12" spans="1:10" ht="15" customHeight="1">
      <c r="A12" s="301"/>
      <c r="B12" s="302"/>
      <c r="C12" s="303"/>
      <c r="D12" s="304"/>
      <c r="E12" s="305"/>
      <c r="F12" s="306"/>
      <c r="G12" s="303"/>
      <c r="H12" s="303"/>
      <c r="I12" s="305"/>
      <c r="J12" s="307"/>
    </row>
    <row r="13" spans="1:10" ht="15" customHeight="1">
      <c r="A13" s="308"/>
      <c r="B13" s="302"/>
      <c r="C13" s="303"/>
      <c r="D13" s="304" t="s">
        <v>329</v>
      </c>
      <c r="E13" s="305"/>
      <c r="F13" s="306" t="s">
        <v>330</v>
      </c>
      <c r="G13" s="303"/>
      <c r="H13" s="303"/>
      <c r="I13" s="305"/>
      <c r="J13" s="307"/>
    </row>
    <row r="14" spans="1:10" ht="15" customHeight="1">
      <c r="A14" s="309"/>
      <c r="B14" s="310"/>
      <c r="C14" s="310"/>
      <c r="D14" s="304"/>
      <c r="E14" s="310" t="s">
        <v>331</v>
      </c>
      <c r="F14" s="923" t="s">
        <v>332</v>
      </c>
      <c r="G14" s="924"/>
      <c r="H14" s="303"/>
      <c r="I14" s="305"/>
      <c r="J14" s="311"/>
    </row>
    <row r="15" spans="1:10" ht="15" customHeight="1">
      <c r="A15" s="312"/>
      <c r="B15" s="313" t="s">
        <v>333</v>
      </c>
      <c r="C15" s="314" t="s">
        <v>334</v>
      </c>
      <c r="D15" s="303"/>
      <c r="E15" s="310"/>
      <c r="F15" s="315"/>
      <c r="G15" s="315"/>
      <c r="H15" s="315"/>
      <c r="I15" s="315"/>
      <c r="J15" s="316"/>
    </row>
    <row r="16" spans="1:10" ht="15" customHeight="1">
      <c r="A16" s="312"/>
      <c r="B16" s="317" t="s">
        <v>335</v>
      </c>
      <c r="C16" s="306" t="s">
        <v>336</v>
      </c>
      <c r="D16" s="306"/>
      <c r="E16" s="306"/>
      <c r="F16" s="306"/>
      <c r="G16" s="306"/>
      <c r="H16" s="306"/>
      <c r="I16" s="318"/>
      <c r="J16" s="307"/>
    </row>
    <row r="17" spans="1:10" ht="15" customHeight="1">
      <c r="A17" s="312"/>
      <c r="B17" s="319"/>
      <c r="C17" s="306" t="s">
        <v>337</v>
      </c>
      <c r="D17" s="305"/>
      <c r="E17" s="305"/>
      <c r="F17" s="320"/>
      <c r="G17" s="320"/>
      <c r="H17" s="320"/>
      <c r="I17" s="303"/>
      <c r="J17" s="321"/>
    </row>
    <row r="18" spans="1:10" ht="15" customHeight="1">
      <c r="A18" s="312"/>
      <c r="B18" s="313" t="s">
        <v>338</v>
      </c>
      <c r="C18" s="314" t="s">
        <v>339</v>
      </c>
      <c r="D18" s="322"/>
      <c r="E18" s="322"/>
      <c r="F18" s="322"/>
      <c r="G18" s="322"/>
      <c r="H18" s="322"/>
      <c r="I18" s="322"/>
      <c r="J18" s="316"/>
    </row>
    <row r="19" spans="1:10" ht="12.75">
      <c r="A19" s="312"/>
      <c r="B19" s="317" t="s">
        <v>340</v>
      </c>
      <c r="C19" s="314" t="s">
        <v>341</v>
      </c>
      <c r="D19" s="314"/>
      <c r="E19" s="314"/>
      <c r="F19" s="314"/>
      <c r="G19" s="314"/>
      <c r="H19" s="314"/>
      <c r="I19" s="318"/>
      <c r="J19" s="307"/>
    </row>
    <row r="20" spans="1:10" ht="15" customHeight="1">
      <c r="A20" s="312"/>
      <c r="B20" s="303"/>
      <c r="C20" s="306" t="s">
        <v>342</v>
      </c>
      <c r="D20" s="305"/>
      <c r="E20" s="305"/>
      <c r="F20" s="320"/>
      <c r="G20" s="320"/>
      <c r="H20" s="320"/>
      <c r="I20" s="303"/>
      <c r="J20" s="321"/>
    </row>
    <row r="21" spans="1:10" ht="15" customHeight="1">
      <c r="A21" s="916" t="s">
        <v>408</v>
      </c>
      <c r="B21" s="917"/>
      <c r="C21" s="917"/>
      <c r="D21" s="917"/>
      <c r="E21" s="917"/>
      <c r="F21" s="917"/>
      <c r="G21" s="917"/>
      <c r="H21" s="917"/>
      <c r="I21" s="917"/>
      <c r="J21" s="918"/>
    </row>
    <row r="22" spans="1:10" ht="15" customHeight="1">
      <c r="A22" s="916" t="s">
        <v>409</v>
      </c>
      <c r="B22" s="917"/>
      <c r="C22" s="917"/>
      <c r="D22" s="917"/>
      <c r="E22" s="917"/>
      <c r="F22" s="917"/>
      <c r="G22" s="917"/>
      <c r="H22" s="917"/>
      <c r="I22" s="917"/>
      <c r="J22" s="918"/>
    </row>
    <row r="23" spans="1:10" ht="15" customHeight="1">
      <c r="A23" s="312"/>
      <c r="B23" s="317"/>
      <c r="C23" s="304" t="s">
        <v>410</v>
      </c>
      <c r="D23" s="306"/>
      <c r="E23" s="306"/>
      <c r="F23" s="323" t="s">
        <v>343</v>
      </c>
      <c r="G23" s="306"/>
      <c r="H23" s="306"/>
      <c r="I23" s="318"/>
      <c r="J23" s="307"/>
    </row>
    <row r="24" spans="1:10" ht="15" customHeight="1">
      <c r="A24" s="312"/>
      <c r="B24" s="303"/>
      <c r="C24" s="306"/>
      <c r="D24" s="310" t="s">
        <v>344</v>
      </c>
      <c r="E24" s="303"/>
      <c r="F24" s="306" t="s">
        <v>345</v>
      </c>
      <c r="G24" s="320"/>
      <c r="H24" s="320"/>
      <c r="I24" s="303"/>
      <c r="J24" s="321"/>
    </row>
    <row r="25" spans="1:10" ht="15" customHeight="1">
      <c r="A25" s="312"/>
      <c r="B25" s="313" t="s">
        <v>346</v>
      </c>
      <c r="C25" s="314"/>
      <c r="D25" s="322"/>
      <c r="E25" s="322"/>
      <c r="F25" s="322"/>
      <c r="G25" s="322"/>
      <c r="H25" s="322"/>
      <c r="I25" s="322"/>
      <c r="J25" s="316"/>
    </row>
    <row r="26" spans="1:10" ht="15" customHeight="1">
      <c r="A26" s="312"/>
      <c r="B26" s="324" t="s">
        <v>347</v>
      </c>
      <c r="C26" s="306" t="s">
        <v>348</v>
      </c>
      <c r="D26" s="306"/>
      <c r="E26" s="306"/>
      <c r="F26" s="306"/>
      <c r="G26" s="306"/>
      <c r="H26" s="306"/>
      <c r="I26" s="318"/>
      <c r="J26" s="307"/>
    </row>
    <row r="27" spans="1:10" ht="15" customHeight="1">
      <c r="A27" s="312"/>
      <c r="B27" s="325" t="s">
        <v>349</v>
      </c>
      <c r="C27" s="306" t="s">
        <v>350</v>
      </c>
      <c r="D27" s="305"/>
      <c r="E27" s="305"/>
      <c r="F27" s="320"/>
      <c r="G27" s="320"/>
      <c r="H27" s="320"/>
      <c r="I27" s="303"/>
      <c r="J27" s="321"/>
    </row>
    <row r="28" spans="1:10" ht="15" customHeight="1">
      <c r="A28" s="312"/>
      <c r="B28" s="313"/>
      <c r="C28" s="314" t="s">
        <v>351</v>
      </c>
      <c r="D28" s="322"/>
      <c r="E28" s="322"/>
      <c r="F28" s="322"/>
      <c r="G28" s="322"/>
      <c r="H28" s="322"/>
      <c r="I28" s="322"/>
      <c r="J28" s="316"/>
    </row>
    <row r="29" spans="1:10" ht="12.75">
      <c r="A29" s="312"/>
      <c r="B29" s="317" t="s">
        <v>338</v>
      </c>
      <c r="C29" s="314" t="s">
        <v>352</v>
      </c>
      <c r="D29" s="314"/>
      <c r="E29" s="314"/>
      <c r="F29" s="314"/>
      <c r="G29" s="314"/>
      <c r="H29" s="314"/>
      <c r="I29" s="318"/>
      <c r="J29" s="307"/>
    </row>
    <row r="30" spans="1:10" ht="12.75">
      <c r="A30" s="326"/>
      <c r="B30" s="327" t="s">
        <v>340</v>
      </c>
      <c r="C30" s="328" t="s">
        <v>353</v>
      </c>
      <c r="D30" s="329"/>
      <c r="E30" s="329"/>
      <c r="F30" s="330"/>
      <c r="G30" s="330"/>
      <c r="H30" s="330"/>
      <c r="I30" s="331"/>
      <c r="J30" s="332"/>
    </row>
    <row r="31" spans="1:10" ht="18" customHeight="1">
      <c r="A31" s="921" t="s">
        <v>411</v>
      </c>
      <c r="B31" s="922"/>
      <c r="C31" s="922"/>
      <c r="D31" s="922"/>
      <c r="E31" s="922"/>
      <c r="F31" s="922"/>
      <c r="G31" s="922"/>
      <c r="H31" s="922"/>
      <c r="I31" s="922"/>
      <c r="J31" s="922"/>
    </row>
    <row r="32" spans="1:10" ht="12.75">
      <c r="A32" s="922"/>
      <c r="B32" s="922"/>
      <c r="C32" s="922"/>
      <c r="D32" s="922"/>
      <c r="E32" s="922"/>
      <c r="F32" s="922"/>
      <c r="G32" s="922"/>
      <c r="H32" s="922"/>
      <c r="I32" s="922"/>
      <c r="J32" s="922"/>
    </row>
    <row r="33" spans="1:10" s="279" customFormat="1" ht="12">
      <c r="A33" s="294" t="s">
        <v>412</v>
      </c>
      <c r="B33" s="295"/>
      <c r="C33" s="296"/>
      <c r="D33" s="297"/>
      <c r="E33" s="333"/>
      <c r="F33" s="299"/>
      <c r="G33" s="297"/>
      <c r="H33" s="296"/>
      <c r="I33" s="298"/>
      <c r="J33" s="300"/>
    </row>
    <row r="34" spans="1:10" s="279" customFormat="1" ht="12">
      <c r="A34" s="301" t="s">
        <v>413</v>
      </c>
      <c r="B34" s="302"/>
      <c r="C34" s="303"/>
      <c r="D34" s="304"/>
      <c r="E34" s="310"/>
      <c r="F34" s="306"/>
      <c r="G34" s="304"/>
      <c r="H34" s="303"/>
      <c r="I34" s="305"/>
      <c r="J34" s="307"/>
    </row>
    <row r="35" spans="1:10" ht="12.75">
      <c r="A35" s="301"/>
      <c r="B35" s="302"/>
      <c r="C35" s="303"/>
      <c r="D35" s="304"/>
      <c r="E35" s="310"/>
      <c r="F35" s="306"/>
      <c r="G35" s="304"/>
      <c r="H35" s="303"/>
      <c r="I35" s="305"/>
      <c r="J35" s="307"/>
    </row>
    <row r="36" spans="1:10" ht="12.75">
      <c r="A36" s="312"/>
      <c r="B36" s="302"/>
      <c r="C36" s="303"/>
      <c r="D36" s="304" t="s">
        <v>354</v>
      </c>
      <c r="E36" s="310"/>
      <c r="F36" s="323" t="s">
        <v>355</v>
      </c>
      <c r="G36" s="304"/>
      <c r="H36" s="303"/>
      <c r="I36" s="305"/>
      <c r="J36" s="307"/>
    </row>
    <row r="37" spans="1:10" ht="12.75">
      <c r="A37" s="312"/>
      <c r="B37" s="310"/>
      <c r="C37" s="310"/>
      <c r="D37" s="303"/>
      <c r="E37" s="310" t="s">
        <v>331</v>
      </c>
      <c r="F37" s="915" t="s">
        <v>356</v>
      </c>
      <c r="G37" s="915"/>
      <c r="H37" s="915"/>
      <c r="I37" s="915"/>
      <c r="J37" s="311"/>
    </row>
    <row r="38" spans="1:10" ht="12.75">
      <c r="A38" s="312"/>
      <c r="B38" s="334" t="s">
        <v>357</v>
      </c>
      <c r="C38" s="314" t="s">
        <v>358</v>
      </c>
      <c r="D38" s="322"/>
      <c r="E38" s="322"/>
      <c r="F38" s="322"/>
      <c r="G38" s="322"/>
      <c r="H38" s="322"/>
      <c r="I38" s="322"/>
      <c r="J38" s="316"/>
    </row>
    <row r="39" spans="1:10" ht="12.75">
      <c r="A39" s="312"/>
      <c r="B39" s="334" t="s">
        <v>359</v>
      </c>
      <c r="C39" s="314" t="s">
        <v>360</v>
      </c>
      <c r="D39" s="322"/>
      <c r="E39" s="322"/>
      <c r="F39" s="322"/>
      <c r="G39" s="322"/>
      <c r="H39" s="322"/>
      <c r="I39" s="322"/>
      <c r="J39" s="316"/>
    </row>
    <row r="40" spans="1:10" ht="12.75">
      <c r="A40" s="312"/>
      <c r="B40" s="324" t="s">
        <v>335</v>
      </c>
      <c r="C40" s="306" t="s">
        <v>336</v>
      </c>
      <c r="D40" s="306"/>
      <c r="E40" s="306"/>
      <c r="F40" s="306"/>
      <c r="G40" s="306"/>
      <c r="H40" s="306"/>
      <c r="I40" s="318"/>
      <c r="J40" s="307"/>
    </row>
    <row r="41" spans="1:10" ht="12.75">
      <c r="A41" s="312"/>
      <c r="B41" s="319"/>
      <c r="C41" s="306" t="s">
        <v>337</v>
      </c>
      <c r="D41" s="305"/>
      <c r="E41" s="305"/>
      <c r="F41" s="320"/>
      <c r="G41" s="320"/>
      <c r="H41" s="320"/>
      <c r="I41" s="303"/>
      <c r="J41" s="321"/>
    </row>
    <row r="42" spans="1:10" ht="12.75">
      <c r="A42" s="312"/>
      <c r="B42" s="313" t="s">
        <v>338</v>
      </c>
      <c r="C42" s="314" t="s">
        <v>361</v>
      </c>
      <c r="D42" s="322"/>
      <c r="E42" s="322"/>
      <c r="F42" s="322"/>
      <c r="G42" s="322"/>
      <c r="H42" s="322"/>
      <c r="I42" s="322"/>
      <c r="J42" s="316"/>
    </row>
    <row r="43" spans="1:10" ht="12.75">
      <c r="A43" s="312"/>
      <c r="B43" s="317" t="s">
        <v>362</v>
      </c>
      <c r="C43" s="314" t="s">
        <v>363</v>
      </c>
      <c r="D43" s="306"/>
      <c r="E43" s="306"/>
      <c r="F43" s="306"/>
      <c r="G43" s="306"/>
      <c r="H43" s="306"/>
      <c r="I43" s="318"/>
      <c r="J43" s="307"/>
    </row>
    <row r="44" spans="1:10" ht="12.75">
      <c r="A44" s="312"/>
      <c r="B44" s="303"/>
      <c r="C44" s="306"/>
      <c r="D44" s="305"/>
      <c r="E44" s="305"/>
      <c r="F44" s="320"/>
      <c r="G44" s="320"/>
      <c r="H44" s="320"/>
      <c r="I44" s="303"/>
      <c r="J44" s="321"/>
    </row>
    <row r="45" spans="1:10" ht="12.75">
      <c r="A45" s="916" t="s">
        <v>414</v>
      </c>
      <c r="B45" s="917"/>
      <c r="C45" s="917"/>
      <c r="D45" s="917"/>
      <c r="E45" s="917"/>
      <c r="F45" s="917"/>
      <c r="G45" s="917"/>
      <c r="H45" s="917"/>
      <c r="I45" s="917"/>
      <c r="J45" s="918"/>
    </row>
    <row r="46" spans="1:10" ht="12.75">
      <c r="A46" s="916" t="s">
        <v>415</v>
      </c>
      <c r="B46" s="917"/>
      <c r="C46" s="917"/>
      <c r="D46" s="917"/>
      <c r="E46" s="917"/>
      <c r="F46" s="917"/>
      <c r="G46" s="917"/>
      <c r="H46" s="917"/>
      <c r="I46" s="917"/>
      <c r="J46" s="918"/>
    </row>
    <row r="47" spans="1:10" ht="12.75">
      <c r="A47" s="312"/>
      <c r="B47" s="317"/>
      <c r="C47" s="304" t="s">
        <v>364</v>
      </c>
      <c r="D47" s="303"/>
      <c r="E47" s="306"/>
      <c r="F47" s="306" t="s">
        <v>365</v>
      </c>
      <c r="G47" s="306"/>
      <c r="H47" s="306"/>
      <c r="I47" s="318"/>
      <c r="J47" s="307"/>
    </row>
    <row r="48" spans="1:10" ht="12.75">
      <c r="A48" s="312"/>
      <c r="B48" s="303"/>
      <c r="C48" s="306"/>
      <c r="D48" s="310" t="s">
        <v>344</v>
      </c>
      <c r="E48" s="305"/>
      <c r="F48" s="306" t="s">
        <v>366</v>
      </c>
      <c r="G48" s="320"/>
      <c r="H48" s="320"/>
      <c r="I48" s="303"/>
      <c r="J48" s="321"/>
    </row>
    <row r="49" spans="1:10" ht="12.75">
      <c r="A49" s="312"/>
      <c r="B49" s="313" t="s">
        <v>346</v>
      </c>
      <c r="C49" s="314"/>
      <c r="D49" s="322"/>
      <c r="E49" s="322"/>
      <c r="F49" s="322"/>
      <c r="G49" s="322"/>
      <c r="H49" s="322"/>
      <c r="I49" s="322"/>
      <c r="J49" s="316"/>
    </row>
    <row r="50" spans="1:10" ht="12.75">
      <c r="A50" s="312"/>
      <c r="B50" s="324" t="s">
        <v>367</v>
      </c>
      <c r="C50" s="306" t="s">
        <v>368</v>
      </c>
      <c r="D50" s="306"/>
      <c r="E50" s="306"/>
      <c r="F50" s="306"/>
      <c r="G50" s="306"/>
      <c r="H50" s="306"/>
      <c r="I50" s="318"/>
      <c r="J50" s="307"/>
    </row>
    <row r="51" spans="1:10" ht="12.75">
      <c r="A51" s="312"/>
      <c r="B51" s="317"/>
      <c r="C51" s="306" t="s">
        <v>369</v>
      </c>
      <c r="D51" s="306"/>
      <c r="E51" s="306"/>
      <c r="F51" s="306"/>
      <c r="G51" s="306"/>
      <c r="H51" s="306"/>
      <c r="I51" s="318"/>
      <c r="J51" s="307"/>
    </row>
    <row r="52" spans="1:10" ht="12.75">
      <c r="A52" s="312"/>
      <c r="B52" s="325" t="s">
        <v>349</v>
      </c>
      <c r="C52" s="306" t="s">
        <v>350</v>
      </c>
      <c r="D52" s="305"/>
      <c r="E52" s="305"/>
      <c r="F52" s="320"/>
      <c r="G52" s="320"/>
      <c r="H52" s="320"/>
      <c r="I52" s="303"/>
      <c r="J52" s="321"/>
    </row>
    <row r="53" spans="1:10" ht="12.75">
      <c r="A53" s="312"/>
      <c r="B53" s="313"/>
      <c r="C53" s="314" t="s">
        <v>351</v>
      </c>
      <c r="D53" s="322"/>
      <c r="E53" s="322"/>
      <c r="F53" s="322"/>
      <c r="G53" s="322"/>
      <c r="H53" s="322"/>
      <c r="I53" s="322"/>
      <c r="J53" s="316"/>
    </row>
    <row r="54" spans="1:10" ht="12.75">
      <c r="A54" s="312"/>
      <c r="B54" s="317" t="s">
        <v>338</v>
      </c>
      <c r="C54" s="314" t="s">
        <v>370</v>
      </c>
      <c r="D54" s="314"/>
      <c r="E54" s="314"/>
      <c r="F54" s="314"/>
      <c r="G54" s="314"/>
      <c r="H54" s="306"/>
      <c r="I54" s="318"/>
      <c r="J54" s="307"/>
    </row>
    <row r="55" spans="1:10" ht="12.75">
      <c r="A55" s="326"/>
      <c r="B55" s="335" t="s">
        <v>362</v>
      </c>
      <c r="C55" s="328" t="s">
        <v>371</v>
      </c>
      <c r="D55" s="329"/>
      <c r="E55" s="329"/>
      <c r="F55" s="330"/>
      <c r="G55" s="330"/>
      <c r="H55" s="330"/>
      <c r="I55" s="331"/>
      <c r="J55" s="332"/>
    </row>
    <row r="56" spans="1:10" ht="12.75">
      <c r="A56" s="279"/>
      <c r="B56" s="279"/>
      <c r="C56" s="279"/>
      <c r="D56" s="279"/>
      <c r="E56" s="279"/>
      <c r="F56" s="279"/>
      <c r="G56" s="279"/>
      <c r="H56" s="279"/>
      <c r="I56" s="279"/>
      <c r="J56" s="279"/>
    </row>
    <row r="57" spans="1:10" ht="12.75">
      <c r="A57" s="279"/>
      <c r="B57" s="279"/>
      <c r="C57" s="279"/>
      <c r="D57" s="279"/>
      <c r="E57" s="279"/>
      <c r="F57" s="279"/>
      <c r="G57" s="279"/>
      <c r="H57" s="279"/>
      <c r="I57" s="279"/>
      <c r="J57" s="279"/>
    </row>
    <row r="58" spans="1:10" ht="12.75">
      <c r="A58" s="279"/>
      <c r="B58" s="279"/>
      <c r="C58" s="279"/>
      <c r="D58" s="279"/>
      <c r="E58" s="279"/>
      <c r="F58" s="279"/>
      <c r="G58" s="279"/>
      <c r="H58" s="279"/>
      <c r="I58" s="279"/>
      <c r="J58" s="279"/>
    </row>
    <row r="59" spans="1:10" ht="12.75">
      <c r="A59" s="279"/>
      <c r="B59" s="279"/>
      <c r="C59" s="279"/>
      <c r="D59" s="279"/>
      <c r="E59" s="279"/>
      <c r="F59" s="279"/>
      <c r="G59" s="279"/>
      <c r="H59" s="279"/>
      <c r="I59" s="279"/>
      <c r="J59" s="279"/>
    </row>
    <row r="60" spans="1:10" ht="12.75">
      <c r="A60" s="279"/>
      <c r="B60" s="279"/>
      <c r="C60" s="279"/>
      <c r="D60" s="279"/>
      <c r="E60" s="279"/>
      <c r="F60" s="279"/>
      <c r="G60" s="279"/>
      <c r="H60" s="279"/>
      <c r="I60" s="279"/>
      <c r="J60" s="279"/>
    </row>
    <row r="61" spans="1:10" ht="12.75">
      <c r="A61" s="279"/>
      <c r="B61" s="279"/>
      <c r="C61" s="279"/>
      <c r="D61" s="279"/>
      <c r="E61" s="279"/>
      <c r="F61" s="279"/>
      <c r="G61" s="279"/>
      <c r="H61" s="279"/>
      <c r="I61" s="279"/>
      <c r="J61" s="279"/>
    </row>
    <row r="62" spans="1:10" ht="12.75">
      <c r="A62" s="279"/>
      <c r="B62" s="279"/>
      <c r="C62" s="279"/>
      <c r="D62" s="279"/>
      <c r="E62" s="279"/>
      <c r="F62" s="279"/>
      <c r="G62" s="279"/>
      <c r="H62" s="279"/>
      <c r="I62" s="279"/>
      <c r="J62" s="279"/>
    </row>
    <row r="63" spans="1:10" ht="12.75">
      <c r="A63" s="279"/>
      <c r="B63" s="279"/>
      <c r="C63" s="279"/>
      <c r="D63" s="279"/>
      <c r="E63" s="279"/>
      <c r="F63" s="279"/>
      <c r="G63" s="279"/>
      <c r="H63" s="279"/>
      <c r="I63" s="279"/>
      <c r="J63" s="279"/>
    </row>
    <row r="64" spans="1:10" ht="12.75">
      <c r="A64" s="279"/>
      <c r="B64" s="279"/>
      <c r="C64" s="279"/>
      <c r="D64" s="279"/>
      <c r="E64" s="279"/>
      <c r="F64" s="279"/>
      <c r="G64" s="279"/>
      <c r="H64" s="279"/>
      <c r="I64" s="279"/>
      <c r="J64" s="279"/>
    </row>
    <row r="65" spans="1:10" ht="12.75">
      <c r="A65" s="279"/>
      <c r="B65" s="279"/>
      <c r="C65" s="279"/>
      <c r="D65" s="279"/>
      <c r="E65" s="279"/>
      <c r="F65" s="279"/>
      <c r="G65" s="279"/>
      <c r="H65" s="279"/>
      <c r="I65" s="279"/>
      <c r="J65" s="279"/>
    </row>
    <row r="66" spans="1:10" ht="12.75">
      <c r="A66" s="279"/>
      <c r="B66" s="279"/>
      <c r="C66" s="279"/>
      <c r="D66" s="279"/>
      <c r="E66" s="279"/>
      <c r="F66" s="279"/>
      <c r="G66" s="279"/>
      <c r="H66" s="279"/>
      <c r="I66" s="279"/>
      <c r="J66" s="279"/>
    </row>
    <row r="67" spans="1:10" ht="12.75">
      <c r="A67" s="279"/>
      <c r="B67" s="279"/>
      <c r="C67" s="279"/>
      <c r="D67" s="279"/>
      <c r="E67" s="279"/>
      <c r="F67" s="279"/>
      <c r="G67" s="279"/>
      <c r="H67" s="279"/>
      <c r="I67" s="279"/>
      <c r="J67" s="279"/>
    </row>
    <row r="68" spans="1:10" ht="12.75">
      <c r="A68" s="279"/>
      <c r="B68" s="279"/>
      <c r="C68" s="279"/>
      <c r="D68" s="279"/>
      <c r="E68" s="279"/>
      <c r="F68" s="279"/>
      <c r="G68" s="279"/>
      <c r="H68" s="279"/>
      <c r="I68" s="279"/>
      <c r="J68" s="279"/>
    </row>
    <row r="69" spans="1:10" ht="12.75">
      <c r="A69" s="279"/>
      <c r="B69" s="279"/>
      <c r="C69" s="279"/>
      <c r="D69" s="279"/>
      <c r="E69" s="279"/>
      <c r="F69" s="279"/>
      <c r="G69" s="279"/>
      <c r="H69" s="279"/>
      <c r="I69" s="279"/>
      <c r="J69" s="279"/>
    </row>
    <row r="70" spans="1:10" ht="12.75">
      <c r="A70" s="279"/>
      <c r="B70" s="279"/>
      <c r="C70" s="279"/>
      <c r="D70" s="279"/>
      <c r="E70" s="279"/>
      <c r="F70" s="279"/>
      <c r="G70" s="279"/>
      <c r="H70" s="279"/>
      <c r="I70" s="279"/>
      <c r="J70" s="279"/>
    </row>
    <row r="71" spans="1:10" ht="12.75">
      <c r="A71" s="279"/>
      <c r="B71" s="279"/>
      <c r="C71" s="279"/>
      <c r="D71" s="279"/>
      <c r="E71" s="279"/>
      <c r="F71" s="279"/>
      <c r="G71" s="279"/>
      <c r="H71" s="279"/>
      <c r="I71" s="279"/>
      <c r="J71" s="279"/>
    </row>
    <row r="72" spans="1:10" ht="12.75">
      <c r="A72" s="279"/>
      <c r="B72" s="279"/>
      <c r="C72" s="279"/>
      <c r="D72" s="279"/>
      <c r="E72" s="279"/>
      <c r="F72" s="279"/>
      <c r="G72" s="279"/>
      <c r="H72" s="279"/>
      <c r="I72" s="279"/>
      <c r="J72" s="279"/>
    </row>
    <row r="73" spans="1:10" ht="12.75">
      <c r="A73" s="279"/>
      <c r="B73" s="279"/>
      <c r="C73" s="279"/>
      <c r="D73" s="279"/>
      <c r="E73" s="279"/>
      <c r="F73" s="279"/>
      <c r="G73" s="279"/>
      <c r="H73" s="279"/>
      <c r="I73" s="279"/>
      <c r="J73" s="279"/>
    </row>
    <row r="74" spans="1:10" ht="12.75">
      <c r="A74" s="279"/>
      <c r="B74" s="279"/>
      <c r="C74" s="279"/>
      <c r="D74" s="279"/>
      <c r="E74" s="279"/>
      <c r="F74" s="279"/>
      <c r="G74" s="279"/>
      <c r="H74" s="279"/>
      <c r="I74" s="279"/>
      <c r="J74" s="279"/>
    </row>
    <row r="75" spans="1:10" ht="12.75">
      <c r="A75" s="279"/>
      <c r="B75" s="279"/>
      <c r="C75" s="279"/>
      <c r="D75" s="279"/>
      <c r="E75" s="279"/>
      <c r="F75" s="279"/>
      <c r="G75" s="279"/>
      <c r="H75" s="279"/>
      <c r="I75" s="279"/>
      <c r="J75" s="279"/>
    </row>
    <row r="76" spans="1:10" ht="12.75">
      <c r="A76" s="279"/>
      <c r="B76" s="279"/>
      <c r="C76" s="279"/>
      <c r="D76" s="279"/>
      <c r="E76" s="279"/>
      <c r="F76" s="279"/>
      <c r="G76" s="279"/>
      <c r="H76" s="279"/>
      <c r="I76" s="279"/>
      <c r="J76" s="279"/>
    </row>
    <row r="77" spans="1:10" ht="12.75">
      <c r="A77" s="279"/>
      <c r="B77" s="279"/>
      <c r="C77" s="279"/>
      <c r="D77" s="279"/>
      <c r="E77" s="279"/>
      <c r="F77" s="279"/>
      <c r="G77" s="279"/>
      <c r="H77" s="279"/>
      <c r="I77" s="279"/>
      <c r="J77" s="279"/>
    </row>
    <row r="78" spans="1:10" ht="12.75">
      <c r="A78" s="279"/>
      <c r="B78" s="279"/>
      <c r="C78" s="279"/>
      <c r="D78" s="279"/>
      <c r="E78" s="279"/>
      <c r="F78" s="279"/>
      <c r="G78" s="279"/>
      <c r="H78" s="279"/>
      <c r="I78" s="279"/>
      <c r="J78" s="279"/>
    </row>
    <row r="79" spans="1:10" ht="12.75">
      <c r="A79" s="279"/>
      <c r="B79" s="279"/>
      <c r="C79" s="279"/>
      <c r="D79" s="279"/>
      <c r="E79" s="279"/>
      <c r="F79" s="279"/>
      <c r="G79" s="279"/>
      <c r="H79" s="279"/>
      <c r="I79" s="279"/>
      <c r="J79" s="279"/>
    </row>
    <row r="80" spans="1:10" ht="12.75">
      <c r="A80" s="279"/>
      <c r="B80" s="279"/>
      <c r="C80" s="279"/>
      <c r="D80" s="279"/>
      <c r="E80" s="279"/>
      <c r="F80" s="279"/>
      <c r="G80" s="279"/>
      <c r="H80" s="279"/>
      <c r="I80" s="279"/>
      <c r="J80" s="279"/>
    </row>
    <row r="81" spans="1:10" ht="12.75">
      <c r="A81" s="279"/>
      <c r="B81" s="279"/>
      <c r="C81" s="279"/>
      <c r="D81" s="279"/>
      <c r="E81" s="279"/>
      <c r="F81" s="279"/>
      <c r="G81" s="279"/>
      <c r="H81" s="279"/>
      <c r="I81" s="279"/>
      <c r="J81" s="279"/>
    </row>
    <row r="82" spans="1:10" ht="12.75">
      <c r="A82" s="279"/>
      <c r="B82" s="279"/>
      <c r="C82" s="279"/>
      <c r="D82" s="279"/>
      <c r="E82" s="279"/>
      <c r="F82" s="279"/>
      <c r="G82" s="279"/>
      <c r="H82" s="279"/>
      <c r="I82" s="279"/>
      <c r="J82" s="279"/>
    </row>
    <row r="83" spans="1:10" ht="12.75">
      <c r="A83" s="279"/>
      <c r="B83" s="279"/>
      <c r="C83" s="279"/>
      <c r="D83" s="279"/>
      <c r="E83" s="279"/>
      <c r="F83" s="279"/>
      <c r="G83" s="279"/>
      <c r="H83" s="279"/>
      <c r="I83" s="279"/>
      <c r="J83" s="279"/>
    </row>
    <row r="84" spans="1:10" ht="12.75">
      <c r="A84" s="279"/>
      <c r="B84" s="279"/>
      <c r="C84" s="279"/>
      <c r="D84" s="279"/>
      <c r="E84" s="279"/>
      <c r="F84" s="279"/>
      <c r="G84" s="279"/>
      <c r="H84" s="279"/>
      <c r="I84" s="279"/>
      <c r="J84" s="279"/>
    </row>
    <row r="85" spans="1:10" ht="12.75">
      <c r="A85" s="279"/>
      <c r="B85" s="279"/>
      <c r="C85" s="279"/>
      <c r="D85" s="279"/>
      <c r="E85" s="279"/>
      <c r="F85" s="279"/>
      <c r="G85" s="279"/>
      <c r="H85" s="279"/>
      <c r="I85" s="279"/>
      <c r="J85" s="279"/>
    </row>
    <row r="86" spans="1:10" ht="12.75">
      <c r="A86" s="279"/>
      <c r="B86" s="279"/>
      <c r="C86" s="279"/>
      <c r="D86" s="279"/>
      <c r="E86" s="279"/>
      <c r="F86" s="279"/>
      <c r="G86" s="279"/>
      <c r="H86" s="279"/>
      <c r="I86" s="279"/>
      <c r="J86" s="279"/>
    </row>
    <row r="87" spans="1:10" ht="12.75">
      <c r="A87" s="279"/>
      <c r="B87" s="279"/>
      <c r="C87" s="279"/>
      <c r="D87" s="279"/>
      <c r="E87" s="279"/>
      <c r="F87" s="279"/>
      <c r="G87" s="279"/>
      <c r="H87" s="279"/>
      <c r="I87" s="279"/>
      <c r="J87" s="279"/>
    </row>
    <row r="88" spans="1:10" ht="12.75">
      <c r="A88" s="279"/>
      <c r="B88" s="279"/>
      <c r="C88" s="279"/>
      <c r="D88" s="279"/>
      <c r="E88" s="279"/>
      <c r="F88" s="279"/>
      <c r="G88" s="279"/>
      <c r="H88" s="279"/>
      <c r="I88" s="279"/>
      <c r="J88" s="279"/>
    </row>
    <row r="89" spans="1:10" ht="12.75">
      <c r="A89" s="279"/>
      <c r="B89" s="279"/>
      <c r="C89" s="279"/>
      <c r="D89" s="279"/>
      <c r="E89" s="279"/>
      <c r="F89" s="279"/>
      <c r="G89" s="279"/>
      <c r="H89" s="279"/>
      <c r="I89" s="279"/>
      <c r="J89" s="279"/>
    </row>
    <row r="90" spans="1:10" ht="12.75">
      <c r="A90" s="279"/>
      <c r="B90" s="279"/>
      <c r="C90" s="279"/>
      <c r="D90" s="279"/>
      <c r="E90" s="279"/>
      <c r="F90" s="279"/>
      <c r="G90" s="279"/>
      <c r="H90" s="279"/>
      <c r="I90" s="279"/>
      <c r="J90" s="279"/>
    </row>
    <row r="91" spans="1:10" ht="12.75">
      <c r="A91" s="279"/>
      <c r="B91" s="279"/>
      <c r="C91" s="279"/>
      <c r="D91" s="279"/>
      <c r="E91" s="279"/>
      <c r="F91" s="279"/>
      <c r="G91" s="279"/>
      <c r="H91" s="279"/>
      <c r="I91" s="279"/>
      <c r="J91" s="279"/>
    </row>
    <row r="92" spans="1:10" ht="12.75">
      <c r="A92" s="279"/>
      <c r="B92" s="279"/>
      <c r="C92" s="279"/>
      <c r="D92" s="279"/>
      <c r="E92" s="279"/>
      <c r="F92" s="279"/>
      <c r="G92" s="279"/>
      <c r="H92" s="279"/>
      <c r="I92" s="279"/>
      <c r="J92" s="279"/>
    </row>
    <row r="93" spans="1:10" ht="12.75">
      <c r="A93" s="279"/>
      <c r="B93" s="279"/>
      <c r="C93" s="279"/>
      <c r="D93" s="279"/>
      <c r="E93" s="279"/>
      <c r="F93" s="279"/>
      <c r="G93" s="279"/>
      <c r="H93" s="279"/>
      <c r="I93" s="279"/>
      <c r="J93" s="279"/>
    </row>
    <row r="94" spans="1:10" ht="12.75">
      <c r="A94" s="279"/>
      <c r="B94" s="279"/>
      <c r="C94" s="279"/>
      <c r="D94" s="279"/>
      <c r="E94" s="279"/>
      <c r="F94" s="279"/>
      <c r="G94" s="279"/>
      <c r="H94" s="279"/>
      <c r="I94" s="279"/>
      <c r="J94" s="279"/>
    </row>
    <row r="95" spans="1:10" ht="12.75">
      <c r="A95" s="279"/>
      <c r="B95" s="279"/>
      <c r="C95" s="279"/>
      <c r="D95" s="279"/>
      <c r="E95" s="279"/>
      <c r="F95" s="279"/>
      <c r="G95" s="279"/>
      <c r="H95" s="279"/>
      <c r="I95" s="279"/>
      <c r="J95" s="279"/>
    </row>
    <row r="96" spans="1:10" ht="12.75">
      <c r="A96" s="279"/>
      <c r="B96" s="279"/>
      <c r="C96" s="279"/>
      <c r="D96" s="279"/>
      <c r="E96" s="279"/>
      <c r="F96" s="279"/>
      <c r="G96" s="279"/>
      <c r="H96" s="279"/>
      <c r="I96" s="279"/>
      <c r="J96" s="279"/>
    </row>
    <row r="97" spans="1:10" ht="12.75">
      <c r="A97" s="279"/>
      <c r="B97" s="279"/>
      <c r="C97" s="279"/>
      <c r="D97" s="279"/>
      <c r="E97" s="279"/>
      <c r="F97" s="279"/>
      <c r="G97" s="279"/>
      <c r="H97" s="279"/>
      <c r="I97" s="279"/>
      <c r="J97" s="279"/>
    </row>
    <row r="98" spans="1:10" ht="12.75">
      <c r="A98" s="279"/>
      <c r="B98" s="279"/>
      <c r="C98" s="279"/>
      <c r="D98" s="279"/>
      <c r="E98" s="279"/>
      <c r="F98" s="279"/>
      <c r="G98" s="279"/>
      <c r="H98" s="279"/>
      <c r="I98" s="279"/>
      <c r="J98" s="279"/>
    </row>
    <row r="99" spans="1:10" ht="12.75">
      <c r="A99" s="279"/>
      <c r="B99" s="279"/>
      <c r="C99" s="279"/>
      <c r="D99" s="279"/>
      <c r="E99" s="279"/>
      <c r="F99" s="279"/>
      <c r="G99" s="279"/>
      <c r="H99" s="279"/>
      <c r="I99" s="279"/>
      <c r="J99" s="279"/>
    </row>
    <row r="100" spans="1:10" ht="12.75">
      <c r="A100" s="279"/>
      <c r="B100" s="279"/>
      <c r="C100" s="279"/>
      <c r="D100" s="279"/>
      <c r="E100" s="279"/>
      <c r="F100" s="279"/>
      <c r="G100" s="279"/>
      <c r="H100" s="279"/>
      <c r="I100" s="279"/>
      <c r="J100" s="279"/>
    </row>
    <row r="101" spans="1:10" ht="12.75">
      <c r="A101" s="279"/>
      <c r="B101" s="279"/>
      <c r="C101" s="279"/>
      <c r="D101" s="279"/>
      <c r="E101" s="279"/>
      <c r="F101" s="279"/>
      <c r="G101" s="279"/>
      <c r="H101" s="279"/>
      <c r="I101" s="279"/>
      <c r="J101" s="279"/>
    </row>
    <row r="102" spans="1:10" ht="12.75">
      <c r="A102" s="279"/>
      <c r="B102" s="279"/>
      <c r="C102" s="279"/>
      <c r="D102" s="279"/>
      <c r="E102" s="279"/>
      <c r="F102" s="279"/>
      <c r="G102" s="279"/>
      <c r="H102" s="279"/>
      <c r="I102" s="279"/>
      <c r="J102" s="279"/>
    </row>
    <row r="103" spans="1:10" ht="12.75">
      <c r="A103" s="279"/>
      <c r="B103" s="279"/>
      <c r="C103" s="279"/>
      <c r="D103" s="279"/>
      <c r="E103" s="279"/>
      <c r="F103" s="279"/>
      <c r="G103" s="279"/>
      <c r="H103" s="279"/>
      <c r="I103" s="279"/>
      <c r="J103" s="279"/>
    </row>
    <row r="104" spans="1:10" ht="12.75">
      <c r="A104" s="279"/>
      <c r="B104" s="279"/>
      <c r="C104" s="279"/>
      <c r="D104" s="279"/>
      <c r="E104" s="279"/>
      <c r="F104" s="279"/>
      <c r="G104" s="279"/>
      <c r="H104" s="279"/>
      <c r="I104" s="279"/>
      <c r="J104" s="279"/>
    </row>
    <row r="105" spans="1:10" ht="12.75">
      <c r="A105" s="279"/>
      <c r="B105" s="279"/>
      <c r="C105" s="279"/>
      <c r="D105" s="279"/>
      <c r="E105" s="279"/>
      <c r="F105" s="279"/>
      <c r="G105" s="279"/>
      <c r="H105" s="279"/>
      <c r="I105" s="279"/>
      <c r="J105" s="279"/>
    </row>
    <row r="106" spans="1:10" ht="12.75">
      <c r="A106" s="279"/>
      <c r="B106" s="279"/>
      <c r="C106" s="279"/>
      <c r="D106" s="279"/>
      <c r="E106" s="279"/>
      <c r="F106" s="279"/>
      <c r="G106" s="279"/>
      <c r="H106" s="279"/>
      <c r="I106" s="279"/>
      <c r="J106" s="279"/>
    </row>
    <row r="107" spans="1:10" ht="12.75">
      <c r="A107" s="279"/>
      <c r="B107" s="279"/>
      <c r="C107" s="279"/>
      <c r="D107" s="279"/>
      <c r="E107" s="279"/>
      <c r="F107" s="279"/>
      <c r="G107" s="279"/>
      <c r="H107" s="279"/>
      <c r="I107" s="279"/>
      <c r="J107" s="279"/>
    </row>
    <row r="108" spans="1:10" ht="12.75">
      <c r="A108" s="279"/>
      <c r="B108" s="279"/>
      <c r="C108" s="279"/>
      <c r="D108" s="279"/>
      <c r="E108" s="279"/>
      <c r="F108" s="279"/>
      <c r="G108" s="279"/>
      <c r="H108" s="279"/>
      <c r="I108" s="279"/>
      <c r="J108" s="279"/>
    </row>
    <row r="109" spans="1:10" ht="12.75">
      <c r="A109" s="279"/>
      <c r="B109" s="279"/>
      <c r="C109" s="279"/>
      <c r="D109" s="279"/>
      <c r="E109" s="279"/>
      <c r="F109" s="279"/>
      <c r="G109" s="279"/>
      <c r="H109" s="279"/>
      <c r="I109" s="279"/>
      <c r="J109" s="279"/>
    </row>
    <row r="110" spans="1:10" ht="12.75">
      <c r="A110" s="279"/>
      <c r="B110" s="279"/>
      <c r="C110" s="279"/>
      <c r="D110" s="279"/>
      <c r="E110" s="279"/>
      <c r="F110" s="279"/>
      <c r="G110" s="279"/>
      <c r="H110" s="279"/>
      <c r="I110" s="279"/>
      <c r="J110" s="279"/>
    </row>
    <row r="111" spans="1:10" ht="12.75">
      <c r="A111" s="279"/>
      <c r="B111" s="279"/>
      <c r="C111" s="279"/>
      <c r="D111" s="279"/>
      <c r="E111" s="279"/>
      <c r="F111" s="279"/>
      <c r="G111" s="279"/>
      <c r="H111" s="279"/>
      <c r="I111" s="279"/>
      <c r="J111" s="279"/>
    </row>
    <row r="112" spans="1:10" ht="12.75">
      <c r="A112" s="279"/>
      <c r="B112" s="279"/>
      <c r="C112" s="279"/>
      <c r="D112" s="279"/>
      <c r="E112" s="279"/>
      <c r="F112" s="279"/>
      <c r="G112" s="279"/>
      <c r="H112" s="279"/>
      <c r="I112" s="279"/>
      <c r="J112" s="279"/>
    </row>
    <row r="113" spans="1:10" ht="12.75">
      <c r="A113" s="279"/>
      <c r="B113" s="279"/>
      <c r="C113" s="279"/>
      <c r="D113" s="279"/>
      <c r="E113" s="279"/>
      <c r="F113" s="279"/>
      <c r="G113" s="279"/>
      <c r="H113" s="279"/>
      <c r="I113" s="279"/>
      <c r="J113" s="279"/>
    </row>
    <row r="114" spans="1:10" ht="12.75">
      <c r="A114" s="279"/>
      <c r="B114" s="279"/>
      <c r="C114" s="279"/>
      <c r="D114" s="279"/>
      <c r="E114" s="279"/>
      <c r="F114" s="279"/>
      <c r="G114" s="279"/>
      <c r="H114" s="279"/>
      <c r="I114" s="279"/>
      <c r="J114" s="279"/>
    </row>
  </sheetData>
  <sheetProtection/>
  <mergeCells count="17">
    <mergeCell ref="F37:I37"/>
    <mergeCell ref="A45:J45"/>
    <mergeCell ref="A46:J46"/>
    <mergeCell ref="A9:J9"/>
    <mergeCell ref="A21:J21"/>
    <mergeCell ref="A22:J22"/>
    <mergeCell ref="A31:J32"/>
    <mergeCell ref="F14:G14"/>
    <mergeCell ref="A1:J1"/>
    <mergeCell ref="A2:J2"/>
    <mergeCell ref="D3:E3"/>
    <mergeCell ref="I3:J3"/>
    <mergeCell ref="A3:A4"/>
    <mergeCell ref="B3:B4"/>
    <mergeCell ref="C3:C4"/>
    <mergeCell ref="F3:F4"/>
    <mergeCell ref="H3:H4"/>
  </mergeCells>
  <printOptions horizontalCentered="1"/>
  <pageMargins left="0" right="0" top="0" bottom="0" header="0" footer="0"/>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60"/>
  <sheetViews>
    <sheetView showGridLines="0" tabSelected="1" zoomScalePageLayoutView="0" workbookViewId="0" topLeftCell="A1">
      <selection activeCell="D11" sqref="D11"/>
    </sheetView>
  </sheetViews>
  <sheetFormatPr defaultColWidth="9.140625" defaultRowHeight="12.75"/>
  <sheetData>
    <row r="1" spans="1:9" ht="12.75" customHeight="1">
      <c r="A1" s="336"/>
      <c r="B1" s="336"/>
      <c r="C1" s="336"/>
      <c r="D1" s="336"/>
      <c r="E1" s="336"/>
      <c r="F1" s="336"/>
      <c r="G1" s="336"/>
      <c r="H1" s="336"/>
      <c r="I1" s="336"/>
    </row>
    <row r="2" spans="1:9" ht="12.75" customHeight="1">
      <c r="A2" s="336"/>
      <c r="B2" s="336"/>
      <c r="C2" s="336"/>
      <c r="D2" s="336"/>
      <c r="E2" s="336"/>
      <c r="F2" s="336"/>
      <c r="G2" s="336"/>
      <c r="H2" s="336"/>
      <c r="I2" s="336"/>
    </row>
    <row r="3" spans="1:9" ht="12.75" customHeight="1">
      <c r="A3" s="336"/>
      <c r="B3" s="336"/>
      <c r="C3" s="336"/>
      <c r="D3" s="336"/>
      <c r="E3" s="336"/>
      <c r="F3" s="336"/>
      <c r="G3" s="336"/>
      <c r="H3" s="336"/>
      <c r="I3" s="336"/>
    </row>
    <row r="4" spans="1:9" ht="12.75" customHeight="1">
      <c r="A4" s="336"/>
      <c r="B4" s="336"/>
      <c r="C4" s="336"/>
      <c r="D4" s="336"/>
      <c r="E4" s="336"/>
      <c r="F4" s="336"/>
      <c r="G4" s="336"/>
      <c r="H4" s="336"/>
      <c r="I4" s="336"/>
    </row>
    <row r="5" spans="1:9" ht="12.75" customHeight="1">
      <c r="A5" s="336"/>
      <c r="B5" s="336"/>
      <c r="C5" s="336"/>
      <c r="D5" s="336"/>
      <c r="E5" s="336"/>
      <c r="F5" s="336"/>
      <c r="G5" s="336"/>
      <c r="H5" s="336"/>
      <c r="I5" s="336"/>
    </row>
    <row r="6" spans="1:9" ht="12.75" customHeight="1">
      <c r="A6" s="336"/>
      <c r="B6" s="336"/>
      <c r="C6" s="336"/>
      <c r="D6" s="336"/>
      <c r="E6" s="336"/>
      <c r="F6" s="336"/>
      <c r="G6" s="336"/>
      <c r="H6" s="336"/>
      <c r="I6" s="336"/>
    </row>
    <row r="7" spans="1:9" ht="12.75" customHeight="1">
      <c r="A7" s="336"/>
      <c r="B7" s="336"/>
      <c r="C7" s="336"/>
      <c r="D7" s="336"/>
      <c r="E7" s="336"/>
      <c r="F7" s="336"/>
      <c r="G7" s="336"/>
      <c r="H7" s="336"/>
      <c r="I7" s="336"/>
    </row>
    <row r="8" spans="1:10" ht="12.75" customHeight="1">
      <c r="A8" s="927" t="s">
        <v>1313</v>
      </c>
      <c r="C8" s="925"/>
      <c r="D8" s="925"/>
      <c r="E8" s="925"/>
      <c r="F8" s="925"/>
      <c r="G8" s="925"/>
      <c r="H8" s="925"/>
      <c r="I8" s="925"/>
      <c r="J8" s="926"/>
    </row>
    <row r="9" spans="1:9" ht="12.75" customHeight="1">
      <c r="A9" s="336"/>
      <c r="B9" s="928" t="s">
        <v>1312</v>
      </c>
      <c r="D9" s="336"/>
      <c r="F9" s="336"/>
      <c r="G9" s="336"/>
      <c r="H9" s="336"/>
      <c r="I9" s="336"/>
    </row>
    <row r="10" spans="1:9" ht="12.75" customHeight="1">
      <c r="A10" s="336"/>
      <c r="B10" s="336"/>
      <c r="C10" s="336"/>
      <c r="D10" s="336"/>
      <c r="E10" s="336"/>
      <c r="F10" s="336"/>
      <c r="G10" s="336"/>
      <c r="H10" s="336"/>
      <c r="I10" s="336"/>
    </row>
    <row r="11" spans="1:9" ht="12.75" customHeight="1">
      <c r="A11" s="336"/>
      <c r="B11" s="336"/>
      <c r="C11" s="336"/>
      <c r="D11" s="336"/>
      <c r="E11" s="336"/>
      <c r="F11" s="336"/>
      <c r="G11" s="336"/>
      <c r="H11" s="336"/>
      <c r="I11" s="336"/>
    </row>
    <row r="12" spans="1:9" ht="12.75" customHeight="1">
      <c r="A12" s="336"/>
      <c r="B12" s="336"/>
      <c r="C12" s="336"/>
      <c r="D12" s="336"/>
      <c r="E12" s="336"/>
      <c r="F12" s="336"/>
      <c r="G12" s="336"/>
      <c r="H12" s="336"/>
      <c r="I12" s="336"/>
    </row>
    <row r="13" spans="1:9" ht="12.75" customHeight="1" thickBot="1">
      <c r="A13" s="337"/>
      <c r="B13" s="337"/>
      <c r="C13" s="337"/>
      <c r="D13" s="337"/>
      <c r="E13" s="337"/>
      <c r="F13" s="337"/>
      <c r="G13" s="337"/>
      <c r="H13" s="337"/>
      <c r="I13" s="337"/>
    </row>
    <row r="14" spans="1:9" ht="12.75" customHeight="1" thickTop="1">
      <c r="A14" s="336"/>
      <c r="B14" s="336"/>
      <c r="C14" s="336"/>
      <c r="D14" s="336"/>
      <c r="E14" s="336"/>
      <c r="F14" s="336"/>
      <c r="G14" s="336"/>
      <c r="H14" s="336"/>
      <c r="I14" s="336"/>
    </row>
    <row r="15" spans="1:9" ht="12.75" customHeight="1">
      <c r="A15" s="336"/>
      <c r="B15" s="336"/>
      <c r="C15" s="336"/>
      <c r="D15" s="336"/>
      <c r="E15" s="336"/>
      <c r="F15" s="336"/>
      <c r="G15" s="336"/>
      <c r="H15" s="336"/>
      <c r="I15" s="336"/>
    </row>
    <row r="16" spans="1:9" ht="12.75" customHeight="1">
      <c r="A16" s="552" t="s">
        <v>1009</v>
      </c>
      <c r="B16" s="552"/>
      <c r="C16" s="552"/>
      <c r="D16" s="552"/>
      <c r="E16" s="552"/>
      <c r="F16" s="552"/>
      <c r="G16" s="552"/>
      <c r="H16" s="552"/>
      <c r="I16" s="552"/>
    </row>
    <row r="17" spans="1:9" ht="12.75" customHeight="1">
      <c r="A17" s="552"/>
      <c r="B17" s="552"/>
      <c r="C17" s="552"/>
      <c r="D17" s="552"/>
      <c r="E17" s="552"/>
      <c r="F17" s="552"/>
      <c r="G17" s="552"/>
      <c r="H17" s="552"/>
      <c r="I17" s="552"/>
    </row>
    <row r="18" spans="1:9" ht="12.75" customHeight="1">
      <c r="A18" s="338"/>
      <c r="B18" s="338"/>
      <c r="C18" s="338"/>
      <c r="D18" s="338"/>
      <c r="E18" s="338"/>
      <c r="F18" s="338"/>
      <c r="G18" s="338"/>
      <c r="H18" s="338"/>
      <c r="I18" s="338"/>
    </row>
    <row r="19" spans="1:9" ht="12.75" customHeight="1">
      <c r="A19" s="552" t="s">
        <v>1010</v>
      </c>
      <c r="B19" s="552"/>
      <c r="C19" s="552"/>
      <c r="D19" s="552"/>
      <c r="E19" s="552"/>
      <c r="F19" s="552"/>
      <c r="G19" s="552"/>
      <c r="H19" s="552"/>
      <c r="I19" s="552"/>
    </row>
    <row r="20" spans="1:9" ht="12.75" customHeight="1">
      <c r="A20" s="552"/>
      <c r="B20" s="552"/>
      <c r="C20" s="552"/>
      <c r="D20" s="552"/>
      <c r="E20" s="552"/>
      <c r="F20" s="552"/>
      <c r="G20" s="552"/>
      <c r="H20" s="552"/>
      <c r="I20" s="552"/>
    </row>
    <row r="21" spans="1:9" ht="12.75" customHeight="1">
      <c r="A21" s="336"/>
      <c r="B21" s="336"/>
      <c r="C21" s="336"/>
      <c r="D21" s="336"/>
      <c r="E21" s="336"/>
      <c r="F21" s="336"/>
      <c r="G21" s="336"/>
      <c r="H21" s="336"/>
      <c r="I21" s="336"/>
    </row>
    <row r="22" spans="1:9" ht="12.75" customHeight="1">
      <c r="A22" s="336"/>
      <c r="B22" s="336"/>
      <c r="C22" s="336"/>
      <c r="D22" s="336"/>
      <c r="E22" s="336"/>
      <c r="F22" s="336"/>
      <c r="G22" s="336"/>
      <c r="H22" s="336"/>
      <c r="I22" s="336"/>
    </row>
    <row r="23" spans="1:9" ht="12.75" customHeight="1">
      <c r="A23" s="336"/>
      <c r="B23" s="336"/>
      <c r="C23" s="336"/>
      <c r="D23" s="336"/>
      <c r="E23" s="336"/>
      <c r="F23" s="336"/>
      <c r="G23" s="336"/>
      <c r="H23" s="336"/>
      <c r="I23" s="336"/>
    </row>
    <row r="24" spans="1:9" ht="12.75" customHeight="1">
      <c r="A24" s="552" t="s">
        <v>326</v>
      </c>
      <c r="B24" s="552"/>
      <c r="C24" s="552"/>
      <c r="D24" s="552"/>
      <c r="E24" s="552"/>
      <c r="F24" s="552"/>
      <c r="G24" s="552"/>
      <c r="H24" s="552"/>
      <c r="I24" s="552"/>
    </row>
    <row r="25" spans="1:9" ht="12.75" customHeight="1">
      <c r="A25" s="552"/>
      <c r="B25" s="552"/>
      <c r="C25" s="552"/>
      <c r="D25" s="552"/>
      <c r="E25" s="552"/>
      <c r="F25" s="552"/>
      <c r="G25" s="552"/>
      <c r="H25" s="552"/>
      <c r="I25" s="552"/>
    </row>
    <row r="26" spans="1:9" ht="12.75" customHeight="1">
      <c r="A26" s="552"/>
      <c r="B26" s="552"/>
      <c r="C26" s="552"/>
      <c r="D26" s="552"/>
      <c r="E26" s="552"/>
      <c r="F26" s="552"/>
      <c r="G26" s="552"/>
      <c r="H26" s="552"/>
      <c r="I26" s="552"/>
    </row>
    <row r="27" spans="1:9" ht="12.75" customHeight="1">
      <c r="A27" s="552"/>
      <c r="B27" s="552"/>
      <c r="C27" s="552"/>
      <c r="D27" s="552"/>
      <c r="E27" s="552"/>
      <c r="F27" s="552"/>
      <c r="G27" s="552"/>
      <c r="H27" s="552"/>
      <c r="I27" s="552"/>
    </row>
    <row r="28" spans="1:9" ht="12.75" customHeight="1">
      <c r="A28" s="338"/>
      <c r="B28" s="338"/>
      <c r="C28" s="338"/>
      <c r="D28" s="338"/>
      <c r="E28" s="338"/>
      <c r="F28" s="338"/>
      <c r="G28" s="338"/>
      <c r="H28" s="338"/>
      <c r="I28" s="338"/>
    </row>
    <row r="29" spans="1:9" ht="12.75" customHeight="1">
      <c r="A29" s="336"/>
      <c r="B29" s="336"/>
      <c r="C29" s="336"/>
      <c r="D29" s="336"/>
      <c r="E29" s="336"/>
      <c r="F29" s="336"/>
      <c r="G29" s="336"/>
      <c r="H29" s="336"/>
      <c r="I29" s="336"/>
    </row>
    <row r="30" spans="1:9" ht="12.75" customHeight="1">
      <c r="A30" s="552" t="s">
        <v>1008</v>
      </c>
      <c r="B30" s="552"/>
      <c r="C30" s="552"/>
      <c r="D30" s="552"/>
      <c r="E30" s="552"/>
      <c r="F30" s="552"/>
      <c r="G30" s="552"/>
      <c r="H30" s="552"/>
      <c r="I30" s="552"/>
    </row>
    <row r="31" spans="1:9" ht="12.75" customHeight="1">
      <c r="A31" s="552"/>
      <c r="B31" s="552"/>
      <c r="C31" s="552"/>
      <c r="D31" s="552"/>
      <c r="E31" s="552"/>
      <c r="F31" s="552"/>
      <c r="G31" s="552"/>
      <c r="H31" s="552"/>
      <c r="I31" s="552"/>
    </row>
    <row r="32" spans="1:9" ht="12.75" customHeight="1">
      <c r="A32" s="552"/>
      <c r="B32" s="552"/>
      <c r="C32" s="552"/>
      <c r="D32" s="552"/>
      <c r="E32" s="552"/>
      <c r="F32" s="552"/>
      <c r="G32" s="552"/>
      <c r="H32" s="552"/>
      <c r="I32" s="552"/>
    </row>
    <row r="33" spans="1:9" ht="12.75" customHeight="1">
      <c r="A33" s="552"/>
      <c r="B33" s="552"/>
      <c r="C33" s="552"/>
      <c r="D33" s="552"/>
      <c r="E33" s="552"/>
      <c r="F33" s="552"/>
      <c r="G33" s="552"/>
      <c r="H33" s="552"/>
      <c r="I33" s="552"/>
    </row>
    <row r="34" spans="1:9" ht="12.75" customHeight="1">
      <c r="A34" s="336"/>
      <c r="B34" s="336"/>
      <c r="C34" s="336"/>
      <c r="D34" s="336"/>
      <c r="E34" s="336"/>
      <c r="F34" s="336"/>
      <c r="G34" s="336"/>
      <c r="H34" s="336"/>
      <c r="I34" s="336"/>
    </row>
    <row r="35" spans="1:9" ht="12.75" customHeight="1" thickBot="1">
      <c r="A35" s="336"/>
      <c r="B35" s="336"/>
      <c r="C35" s="336"/>
      <c r="D35" s="336"/>
      <c r="E35" s="336"/>
      <c r="F35" s="336"/>
      <c r="G35" s="336"/>
      <c r="H35" s="336"/>
      <c r="I35" s="336"/>
    </row>
    <row r="36" spans="1:9" ht="12.75" customHeight="1" thickTop="1">
      <c r="A36" s="339"/>
      <c r="B36" s="339"/>
      <c r="C36" s="339"/>
      <c r="D36" s="339"/>
      <c r="E36" s="339"/>
      <c r="F36" s="339"/>
      <c r="G36" s="339"/>
      <c r="H36" s="339"/>
      <c r="I36" s="339"/>
    </row>
    <row r="37" spans="1:9" ht="12.75" customHeight="1">
      <c r="A37" s="336"/>
      <c r="B37" s="336"/>
      <c r="C37" s="336"/>
      <c r="D37" s="336"/>
      <c r="E37" s="336"/>
      <c r="F37" s="336"/>
      <c r="G37" s="336"/>
      <c r="H37" s="336"/>
      <c r="I37" s="336"/>
    </row>
    <row r="38" spans="1:9" ht="12.75" customHeight="1">
      <c r="A38" s="336"/>
      <c r="B38" s="336"/>
      <c r="C38" s="336"/>
      <c r="D38" s="336"/>
      <c r="E38" s="336"/>
      <c r="F38" s="336"/>
      <c r="G38" s="336"/>
      <c r="H38" s="336"/>
      <c r="I38" s="336"/>
    </row>
    <row r="39" spans="1:9" ht="12.75" customHeight="1">
      <c r="A39" s="336"/>
      <c r="B39" s="336"/>
      <c r="C39" s="336"/>
      <c r="D39" s="336"/>
      <c r="E39" s="336"/>
      <c r="F39" s="336"/>
      <c r="G39" s="336"/>
      <c r="H39" s="336"/>
      <c r="I39" s="336"/>
    </row>
    <row r="40" spans="1:9" ht="12.75" customHeight="1">
      <c r="A40" s="336"/>
      <c r="B40" s="336"/>
      <c r="C40" s="336"/>
      <c r="D40" s="336"/>
      <c r="E40" s="336"/>
      <c r="F40" s="336"/>
      <c r="G40" s="336"/>
      <c r="H40" s="336"/>
      <c r="I40" s="336"/>
    </row>
    <row r="41" spans="1:9" ht="12.75" customHeight="1">
      <c r="A41" s="336"/>
      <c r="B41" s="336"/>
      <c r="C41" s="336"/>
      <c r="D41" s="336"/>
      <c r="E41" s="336"/>
      <c r="F41" s="336"/>
      <c r="G41" s="336"/>
      <c r="H41" s="336"/>
      <c r="I41" s="336"/>
    </row>
    <row r="42" spans="1:9" ht="12.75" customHeight="1">
      <c r="A42" s="336"/>
      <c r="B42" s="336"/>
      <c r="C42" s="336"/>
      <c r="D42" s="336"/>
      <c r="E42" s="336"/>
      <c r="F42" s="336"/>
      <c r="G42" s="336"/>
      <c r="H42" s="336"/>
      <c r="I42" s="336"/>
    </row>
    <row r="43" spans="1:9" ht="12.75" customHeight="1">
      <c r="A43" s="336"/>
      <c r="B43" s="336"/>
      <c r="C43" s="336"/>
      <c r="D43" s="336"/>
      <c r="E43" s="336"/>
      <c r="F43" s="336"/>
      <c r="G43" s="336"/>
      <c r="H43" s="336"/>
      <c r="I43" s="336"/>
    </row>
    <row r="44" spans="1:9" ht="12.75" customHeight="1">
      <c r="A44" s="336"/>
      <c r="B44" s="336"/>
      <c r="C44" s="336"/>
      <c r="D44" s="336"/>
      <c r="E44" s="336"/>
      <c r="F44" s="336"/>
      <c r="G44" s="336"/>
      <c r="H44" s="336"/>
      <c r="I44" s="336"/>
    </row>
    <row r="45" spans="1:9" ht="12.75" customHeight="1">
      <c r="A45" s="336"/>
      <c r="B45" s="336"/>
      <c r="C45" s="336"/>
      <c r="D45" s="336"/>
      <c r="E45" s="336"/>
      <c r="F45" s="336"/>
      <c r="G45" s="336"/>
      <c r="H45" s="336"/>
      <c r="I45" s="336"/>
    </row>
    <row r="46" spans="1:9" ht="12.75" customHeight="1">
      <c r="A46" s="336"/>
      <c r="B46" s="336"/>
      <c r="C46" s="336"/>
      <c r="D46" s="336"/>
      <c r="E46" s="336"/>
      <c r="F46" s="336"/>
      <c r="G46" s="336"/>
      <c r="H46" s="336"/>
      <c r="I46" s="336"/>
    </row>
    <row r="47" spans="1:9" ht="12.75" customHeight="1">
      <c r="A47" s="336"/>
      <c r="B47" s="336"/>
      <c r="C47" s="336"/>
      <c r="D47" s="336"/>
      <c r="E47" s="336"/>
      <c r="F47" s="336"/>
      <c r="G47" s="336"/>
      <c r="H47" s="336"/>
      <c r="I47" s="336"/>
    </row>
    <row r="48" spans="1:9" ht="12.75" customHeight="1">
      <c r="A48" s="336"/>
      <c r="B48" s="336"/>
      <c r="C48" s="336"/>
      <c r="D48" s="336"/>
      <c r="E48" s="336"/>
      <c r="F48" s="336"/>
      <c r="G48" s="336"/>
      <c r="H48" s="336"/>
      <c r="I48" s="336"/>
    </row>
    <row r="49" spans="1:9" ht="12.75" customHeight="1">
      <c r="A49" s="336"/>
      <c r="B49" s="336"/>
      <c r="C49" s="336"/>
      <c r="D49" s="336"/>
      <c r="E49" s="336"/>
      <c r="F49" s="336"/>
      <c r="G49" s="336"/>
      <c r="H49" s="336"/>
      <c r="I49" s="336"/>
    </row>
    <row r="50" spans="1:9" ht="12.75" customHeight="1">
      <c r="A50" s="336"/>
      <c r="B50" s="336"/>
      <c r="C50" s="336"/>
      <c r="D50" s="336"/>
      <c r="E50" s="336"/>
      <c r="F50" s="336"/>
      <c r="G50" s="336"/>
      <c r="H50" s="336"/>
      <c r="I50" s="336"/>
    </row>
    <row r="51" spans="1:9" ht="12.75" customHeight="1">
      <c r="A51" s="336"/>
      <c r="B51" s="336"/>
      <c r="C51" s="336"/>
      <c r="D51" s="336"/>
      <c r="E51" s="336"/>
      <c r="F51" s="336"/>
      <c r="G51" s="336"/>
      <c r="H51" s="336"/>
      <c r="I51" s="336"/>
    </row>
    <row r="52" spans="1:9" ht="12.75" customHeight="1">
      <c r="A52" s="336"/>
      <c r="B52" s="336"/>
      <c r="C52" s="336"/>
      <c r="D52" s="336"/>
      <c r="E52" s="336"/>
      <c r="F52" s="336"/>
      <c r="G52" s="336"/>
      <c r="H52" s="336"/>
      <c r="I52" s="336"/>
    </row>
    <row r="53" spans="1:9" ht="12.75" customHeight="1">
      <c r="A53" s="336"/>
      <c r="B53" s="336"/>
      <c r="C53" s="336"/>
      <c r="D53" s="336"/>
      <c r="E53" s="336"/>
      <c r="F53" s="336"/>
      <c r="G53" s="336"/>
      <c r="H53" s="336"/>
      <c r="I53" s="336"/>
    </row>
    <row r="54" spans="1:9" ht="12.75" customHeight="1">
      <c r="A54" s="336"/>
      <c r="B54" s="336"/>
      <c r="C54" s="336"/>
      <c r="D54" s="336"/>
      <c r="E54" s="336"/>
      <c r="F54" s="336"/>
      <c r="G54" s="336"/>
      <c r="H54" s="336"/>
      <c r="I54" s="336"/>
    </row>
    <row r="55" spans="1:9" ht="12.75" customHeight="1">
      <c r="A55" s="336"/>
      <c r="B55" s="336"/>
      <c r="C55" s="336"/>
      <c r="D55" s="336"/>
      <c r="E55" s="336"/>
      <c r="F55" s="336"/>
      <c r="G55" s="336"/>
      <c r="H55" s="336"/>
      <c r="I55" s="336"/>
    </row>
    <row r="56" spans="1:9" ht="12.75" customHeight="1">
      <c r="A56" s="336"/>
      <c r="B56" s="336"/>
      <c r="C56" s="336"/>
      <c r="D56" s="336"/>
      <c r="E56" s="336"/>
      <c r="F56" s="336"/>
      <c r="G56" s="336"/>
      <c r="H56" s="336"/>
      <c r="I56" s="336"/>
    </row>
    <row r="57" spans="1:9" ht="12.75" customHeight="1">
      <c r="A57" s="336"/>
      <c r="B57" s="336"/>
      <c r="C57" s="336"/>
      <c r="D57" s="336"/>
      <c r="E57" s="336"/>
      <c r="F57" s="336"/>
      <c r="G57" s="336"/>
      <c r="H57" s="336"/>
      <c r="I57" s="336"/>
    </row>
    <row r="58" spans="1:9" ht="12.75" customHeight="1">
      <c r="A58" s="336"/>
      <c r="B58" s="336"/>
      <c r="C58" s="336"/>
      <c r="D58" s="336"/>
      <c r="E58" s="336"/>
      <c r="F58" s="336"/>
      <c r="G58" s="336"/>
      <c r="H58" s="336"/>
      <c r="I58" s="336"/>
    </row>
    <row r="59" spans="1:9" ht="12.75" customHeight="1">
      <c r="A59" s="336"/>
      <c r="B59" s="336"/>
      <c r="C59" s="336"/>
      <c r="D59" s="336"/>
      <c r="E59" s="336"/>
      <c r="F59" s="336"/>
      <c r="G59" s="336"/>
      <c r="H59" s="336"/>
      <c r="I59" s="336"/>
    </row>
    <row r="60" spans="1:9" ht="12.75" customHeight="1">
      <c r="A60" s="336"/>
      <c r="B60" s="336"/>
      <c r="C60" s="336"/>
      <c r="D60" s="336"/>
      <c r="E60" s="336"/>
      <c r="F60" s="336"/>
      <c r="G60" s="336"/>
      <c r="H60" s="336"/>
      <c r="I60" s="336"/>
    </row>
  </sheetData>
  <sheetProtection/>
  <mergeCells count="4">
    <mergeCell ref="A16:I17"/>
    <mergeCell ref="A19:I20"/>
    <mergeCell ref="A24:I27"/>
    <mergeCell ref="A30:I33"/>
  </mergeCells>
  <hyperlinks>
    <hyperlink ref="A8" r:id="rId1" display="http://www.sgk.gov.tr/wps/portal/tr/kurumsal/istatistikler/sgk_istatistik_yilliklari/!ut/p/b1/pZPJkqM4FEW_JT-AQsywFPNghAELbDYEHlI2gw0Gg-Hry1mdvejOyOxFa6eIc-PFPU-iM3pLZ9divJBiuNyuRf1xz8TcYixLURkI5BgA4DAsn4A4ZCydfwG7FwC-ORD8yTvA_isfQE565U0MNrbCWY5Ip_Q2OsyK3"/>
  </hyperlinks>
  <printOptions/>
  <pageMargins left="0.75" right="0.75" top="1" bottom="1" header="0.5" footer="0.5"/>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AB110"/>
  <sheetViews>
    <sheetView showGridLines="0" workbookViewId="0" topLeftCell="A1">
      <selection activeCell="A1" sqref="A1:AA1"/>
    </sheetView>
  </sheetViews>
  <sheetFormatPr defaultColWidth="9.140625" defaultRowHeight="12.75"/>
  <cols>
    <col min="1" max="1" width="4.00390625" style="31" customWidth="1"/>
    <col min="2" max="2" width="34.57421875" style="31" bestFit="1" customWidth="1"/>
    <col min="3" max="3" width="6.7109375" style="31" customWidth="1"/>
    <col min="4" max="4" width="6.28125" style="31" customWidth="1"/>
    <col min="5" max="5" width="7.57421875" style="31" customWidth="1"/>
    <col min="6" max="6" width="6.00390625" style="31" customWidth="1"/>
    <col min="7" max="7" width="6.140625" style="31" customWidth="1"/>
    <col min="8" max="8" width="5.28125" style="31" customWidth="1"/>
    <col min="9" max="9" width="6.140625" style="31" customWidth="1"/>
    <col min="10" max="10" width="6.57421875" style="31" customWidth="1"/>
    <col min="11" max="11" width="5.140625" style="31" customWidth="1"/>
    <col min="12" max="12" width="6.140625" style="31" customWidth="1"/>
    <col min="13" max="13" width="5.8515625" style="31" customWidth="1"/>
    <col min="14" max="14" width="5.140625" style="31" customWidth="1"/>
    <col min="15" max="15" width="6.140625" style="31" customWidth="1"/>
    <col min="16" max="16" width="6.00390625" style="31" customWidth="1"/>
    <col min="17" max="17" width="5.421875" style="31" customWidth="1"/>
    <col min="18" max="18" width="6.140625" style="31" customWidth="1"/>
    <col min="19" max="19" width="5.8515625" style="31" customWidth="1"/>
    <col min="20" max="20" width="5.421875" style="31" customWidth="1"/>
    <col min="21" max="21" width="5.8515625" style="31" customWidth="1"/>
    <col min="22" max="22" width="6.140625" style="31" customWidth="1"/>
    <col min="23" max="23" width="5.140625" style="31" customWidth="1"/>
    <col min="24" max="24" width="6.140625" style="31" customWidth="1"/>
    <col min="25" max="25" width="6.00390625" style="31" customWidth="1"/>
    <col min="26" max="26" width="5.421875" style="31" customWidth="1"/>
    <col min="27" max="27" width="14.28125" style="347" customWidth="1"/>
    <col min="28" max="28" width="10.00390625" style="73" hidden="1" customWidth="1"/>
    <col min="29" max="16384" width="9.140625" style="73" customWidth="1"/>
  </cols>
  <sheetData>
    <row r="1" spans="1:27" ht="27.75" customHeight="1">
      <c r="A1" s="593" t="s">
        <v>1059</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row>
    <row r="2" spans="1:27" ht="27" customHeight="1">
      <c r="A2" s="595" t="s">
        <v>1060</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row>
    <row r="3" spans="1:27" ht="10.5" customHeight="1">
      <c r="A3" s="31" t="s">
        <v>907</v>
      </c>
      <c r="U3" s="31" t="s">
        <v>907</v>
      </c>
      <c r="AA3" s="503" t="s">
        <v>1011</v>
      </c>
    </row>
    <row r="4" spans="1:27" s="45" customFormat="1" ht="30" customHeight="1">
      <c r="A4" s="582" t="s">
        <v>1064</v>
      </c>
      <c r="B4" s="590" t="s">
        <v>1049</v>
      </c>
      <c r="C4" s="579" t="s">
        <v>1125</v>
      </c>
      <c r="D4" s="580"/>
      <c r="E4" s="581"/>
      <c r="F4" s="579" t="s">
        <v>1126</v>
      </c>
      <c r="G4" s="580"/>
      <c r="H4" s="581"/>
      <c r="I4" s="570" t="s">
        <v>1144</v>
      </c>
      <c r="J4" s="577"/>
      <c r="K4" s="577"/>
      <c r="L4" s="577"/>
      <c r="M4" s="577"/>
      <c r="N4" s="577"/>
      <c r="O4" s="577"/>
      <c r="P4" s="577"/>
      <c r="Q4" s="578"/>
      <c r="R4" s="570" t="s">
        <v>1145</v>
      </c>
      <c r="S4" s="577"/>
      <c r="T4" s="577"/>
      <c r="U4" s="577"/>
      <c r="V4" s="577"/>
      <c r="W4" s="577"/>
      <c r="X4" s="577"/>
      <c r="Y4" s="577"/>
      <c r="Z4" s="578"/>
      <c r="AA4" s="570" t="s">
        <v>1146</v>
      </c>
    </row>
    <row r="5" spans="1:27" s="45" customFormat="1" ht="34.5" customHeight="1">
      <c r="A5" s="583"/>
      <c r="B5" s="591"/>
      <c r="C5" s="574"/>
      <c r="D5" s="588"/>
      <c r="E5" s="589"/>
      <c r="F5" s="574" t="s">
        <v>907</v>
      </c>
      <c r="G5" s="588"/>
      <c r="H5" s="589"/>
      <c r="I5" s="570" t="s">
        <v>752</v>
      </c>
      <c r="J5" s="572"/>
      <c r="K5" s="573"/>
      <c r="L5" s="574" t="s">
        <v>753</v>
      </c>
      <c r="M5" s="575"/>
      <c r="N5" s="576"/>
      <c r="O5" s="570" t="s">
        <v>754</v>
      </c>
      <c r="P5" s="572"/>
      <c r="Q5" s="573"/>
      <c r="R5" s="570" t="s">
        <v>752</v>
      </c>
      <c r="S5" s="572"/>
      <c r="T5" s="573"/>
      <c r="U5" s="570" t="s">
        <v>755</v>
      </c>
      <c r="V5" s="572"/>
      <c r="W5" s="573"/>
      <c r="X5" s="570" t="s">
        <v>754</v>
      </c>
      <c r="Y5" s="572"/>
      <c r="Z5" s="573"/>
      <c r="AA5" s="571"/>
    </row>
    <row r="6" spans="1:27" s="45" customFormat="1" ht="30" customHeight="1">
      <c r="A6" s="584"/>
      <c r="B6" s="592"/>
      <c r="C6" s="34" t="s">
        <v>756</v>
      </c>
      <c r="D6" s="35" t="s">
        <v>757</v>
      </c>
      <c r="E6" s="34" t="s">
        <v>758</v>
      </c>
      <c r="F6" s="34" t="s">
        <v>756</v>
      </c>
      <c r="G6" s="35" t="s">
        <v>757</v>
      </c>
      <c r="H6" s="34" t="s">
        <v>758</v>
      </c>
      <c r="I6" s="34" t="s">
        <v>756</v>
      </c>
      <c r="J6" s="35" t="s">
        <v>757</v>
      </c>
      <c r="K6" s="34" t="s">
        <v>758</v>
      </c>
      <c r="L6" s="34" t="s">
        <v>756</v>
      </c>
      <c r="M6" s="35" t="s">
        <v>757</v>
      </c>
      <c r="N6" s="34" t="s">
        <v>758</v>
      </c>
      <c r="O6" s="34" t="s">
        <v>756</v>
      </c>
      <c r="P6" s="35" t="s">
        <v>757</v>
      </c>
      <c r="Q6" s="34" t="s">
        <v>758</v>
      </c>
      <c r="R6" s="34" t="s">
        <v>756</v>
      </c>
      <c r="S6" s="35" t="s">
        <v>757</v>
      </c>
      <c r="T6" s="34" t="s">
        <v>758</v>
      </c>
      <c r="U6" s="34" t="s">
        <v>756</v>
      </c>
      <c r="V6" s="35" t="s">
        <v>757</v>
      </c>
      <c r="W6" s="34" t="s">
        <v>758</v>
      </c>
      <c r="X6" s="34" t="s">
        <v>756</v>
      </c>
      <c r="Y6" s="35" t="s">
        <v>757</v>
      </c>
      <c r="Z6" s="34" t="s">
        <v>758</v>
      </c>
      <c r="AA6" s="571"/>
    </row>
    <row r="7" spans="1:28" s="45" customFormat="1" ht="12" customHeight="1">
      <c r="A7" s="36" t="s">
        <v>998</v>
      </c>
      <c r="B7" s="37" t="s">
        <v>135</v>
      </c>
      <c r="C7" s="38">
        <v>325</v>
      </c>
      <c r="D7" s="38">
        <v>55</v>
      </c>
      <c r="E7" s="39">
        <f>+D7+C7</f>
        <v>380</v>
      </c>
      <c r="F7" s="38">
        <v>0</v>
      </c>
      <c r="G7" s="38">
        <v>0</v>
      </c>
      <c r="H7" s="39">
        <f>+G7+F7</f>
        <v>0</v>
      </c>
      <c r="I7" s="38">
        <v>11</v>
      </c>
      <c r="J7" s="38">
        <v>2</v>
      </c>
      <c r="K7" s="39">
        <f>+J7+I7</f>
        <v>13</v>
      </c>
      <c r="L7" s="38">
        <v>0</v>
      </c>
      <c r="M7" s="38">
        <v>0</v>
      </c>
      <c r="N7" s="39">
        <f>+M7+L7</f>
        <v>0</v>
      </c>
      <c r="O7" s="39">
        <f>+I7+L7</f>
        <v>11</v>
      </c>
      <c r="P7" s="39">
        <f>+J7+M7</f>
        <v>2</v>
      </c>
      <c r="Q7" s="39">
        <f>+P7+O7</f>
        <v>13</v>
      </c>
      <c r="R7" s="38">
        <v>12</v>
      </c>
      <c r="S7" s="38">
        <v>6</v>
      </c>
      <c r="T7" s="39">
        <f>+S7+R7</f>
        <v>18</v>
      </c>
      <c r="U7" s="38">
        <v>0</v>
      </c>
      <c r="V7" s="38">
        <v>0</v>
      </c>
      <c r="W7" s="39">
        <f>+V7+U7</f>
        <v>0</v>
      </c>
      <c r="X7" s="39">
        <f>+R7+U7</f>
        <v>12</v>
      </c>
      <c r="Y7" s="39">
        <f>+V7+S7</f>
        <v>6</v>
      </c>
      <c r="Z7" s="39">
        <f>+W7+T7</f>
        <v>18</v>
      </c>
      <c r="AA7" s="341">
        <f aca="true" t="shared" si="0" ref="AA7:AA47">+E7/((E$100/AB$100)*AB7)*100</f>
        <v>74.09284432896406</v>
      </c>
      <c r="AB7" s="45">
        <v>81723</v>
      </c>
    </row>
    <row r="8" spans="1:28" s="45" customFormat="1" ht="12" customHeight="1">
      <c r="A8" s="36" t="s">
        <v>999</v>
      </c>
      <c r="B8" s="37" t="s">
        <v>136</v>
      </c>
      <c r="C8" s="38">
        <v>95</v>
      </c>
      <c r="D8" s="38">
        <v>3</v>
      </c>
      <c r="E8" s="39">
        <f aca="true" t="shared" si="1" ref="E8:E51">+D8+C8</f>
        <v>98</v>
      </c>
      <c r="F8" s="38">
        <v>0</v>
      </c>
      <c r="G8" s="38">
        <v>0</v>
      </c>
      <c r="H8" s="39">
        <f aca="true" t="shared" si="2" ref="H8:H51">+G8+F8</f>
        <v>0</v>
      </c>
      <c r="I8" s="38">
        <v>2</v>
      </c>
      <c r="J8" s="38">
        <v>0</v>
      </c>
      <c r="K8" s="39">
        <f aca="true" t="shared" si="3" ref="K8:K51">+J8+I8</f>
        <v>2</v>
      </c>
      <c r="L8" s="38">
        <v>0</v>
      </c>
      <c r="M8" s="38">
        <v>0</v>
      </c>
      <c r="N8" s="39">
        <f aca="true" t="shared" si="4" ref="N8:N51">+M8+L8</f>
        <v>0</v>
      </c>
      <c r="O8" s="39">
        <f aca="true" t="shared" si="5" ref="O8:O51">+I8+L8</f>
        <v>2</v>
      </c>
      <c r="P8" s="39">
        <f aca="true" t="shared" si="6" ref="P8:P51">+J8+M8</f>
        <v>0</v>
      </c>
      <c r="Q8" s="39">
        <f aca="true" t="shared" si="7" ref="Q8:Q51">+P8+O8</f>
        <v>2</v>
      </c>
      <c r="R8" s="38">
        <v>6</v>
      </c>
      <c r="S8" s="38">
        <v>0</v>
      </c>
      <c r="T8" s="39">
        <f aca="true" t="shared" si="8" ref="T8:T51">+S8+R8</f>
        <v>6</v>
      </c>
      <c r="U8" s="38">
        <v>0</v>
      </c>
      <c r="V8" s="38">
        <v>0</v>
      </c>
      <c r="W8" s="39">
        <f aca="true" t="shared" si="9" ref="W8:W51">+V8+U8</f>
        <v>0</v>
      </c>
      <c r="X8" s="39">
        <f aca="true" t="shared" si="10" ref="X8:X50">+R8+U8</f>
        <v>6</v>
      </c>
      <c r="Y8" s="39">
        <f aca="true" t="shared" si="11" ref="Y8:Y50">+V8+S8</f>
        <v>0</v>
      </c>
      <c r="Z8" s="39">
        <f aca="true" t="shared" si="12" ref="Z8:Z51">+W8+T8</f>
        <v>6</v>
      </c>
      <c r="AA8" s="341">
        <f t="shared" si="0"/>
        <v>45.616093172285375</v>
      </c>
      <c r="AB8" s="45">
        <v>34233</v>
      </c>
    </row>
    <row r="9" spans="1:28" s="45" customFormat="1" ht="12" customHeight="1">
      <c r="A9" s="36" t="s">
        <v>1000</v>
      </c>
      <c r="B9" s="37" t="s">
        <v>137</v>
      </c>
      <c r="C9" s="38">
        <v>59</v>
      </c>
      <c r="D9" s="38">
        <v>7</v>
      </c>
      <c r="E9" s="39">
        <f t="shared" si="1"/>
        <v>66</v>
      </c>
      <c r="F9" s="38">
        <v>0</v>
      </c>
      <c r="G9" s="38">
        <v>0</v>
      </c>
      <c r="H9" s="39">
        <f t="shared" si="2"/>
        <v>0</v>
      </c>
      <c r="I9" s="38">
        <v>0</v>
      </c>
      <c r="J9" s="38">
        <v>0</v>
      </c>
      <c r="K9" s="39">
        <f t="shared" si="3"/>
        <v>0</v>
      </c>
      <c r="L9" s="38">
        <v>0</v>
      </c>
      <c r="M9" s="38">
        <v>0</v>
      </c>
      <c r="N9" s="39">
        <f t="shared" si="4"/>
        <v>0</v>
      </c>
      <c r="O9" s="39">
        <f t="shared" si="5"/>
        <v>0</v>
      </c>
      <c r="P9" s="39">
        <f t="shared" si="6"/>
        <v>0</v>
      </c>
      <c r="Q9" s="39">
        <f t="shared" si="7"/>
        <v>0</v>
      </c>
      <c r="R9" s="38">
        <v>3</v>
      </c>
      <c r="S9" s="38">
        <v>0</v>
      </c>
      <c r="T9" s="39">
        <f t="shared" si="8"/>
        <v>3</v>
      </c>
      <c r="U9" s="38">
        <v>0</v>
      </c>
      <c r="V9" s="38">
        <v>0</v>
      </c>
      <c r="W9" s="39">
        <f t="shared" si="9"/>
        <v>0</v>
      </c>
      <c r="X9" s="39">
        <f t="shared" si="10"/>
        <v>3</v>
      </c>
      <c r="Y9" s="39">
        <f t="shared" si="11"/>
        <v>0</v>
      </c>
      <c r="Z9" s="39">
        <f t="shared" si="12"/>
        <v>3</v>
      </c>
      <c r="AA9" s="341">
        <f t="shared" si="0"/>
        <v>128.94475753346953</v>
      </c>
      <c r="AB9" s="45">
        <v>8156</v>
      </c>
    </row>
    <row r="10" spans="1:28" s="45" customFormat="1" ht="12" customHeight="1">
      <c r="A10" s="36" t="s">
        <v>1002</v>
      </c>
      <c r="B10" s="37" t="s">
        <v>138</v>
      </c>
      <c r="C10" s="38">
        <v>9211</v>
      </c>
      <c r="D10" s="38">
        <v>6</v>
      </c>
      <c r="E10" s="39">
        <f t="shared" si="1"/>
        <v>9217</v>
      </c>
      <c r="F10" s="38">
        <v>170</v>
      </c>
      <c r="G10" s="38">
        <v>0</v>
      </c>
      <c r="H10" s="39">
        <f t="shared" si="2"/>
        <v>170</v>
      </c>
      <c r="I10" s="38">
        <v>81</v>
      </c>
      <c r="J10" s="38">
        <v>0</v>
      </c>
      <c r="K10" s="39">
        <f t="shared" si="3"/>
        <v>81</v>
      </c>
      <c r="L10" s="38">
        <v>23</v>
      </c>
      <c r="M10" s="38">
        <v>0</v>
      </c>
      <c r="N10" s="39">
        <f t="shared" si="4"/>
        <v>23</v>
      </c>
      <c r="O10" s="39">
        <f t="shared" si="5"/>
        <v>104</v>
      </c>
      <c r="P10" s="39">
        <f t="shared" si="6"/>
        <v>0</v>
      </c>
      <c r="Q10" s="39">
        <f t="shared" si="7"/>
        <v>104</v>
      </c>
      <c r="R10" s="38">
        <v>55</v>
      </c>
      <c r="S10" s="38">
        <v>0</v>
      </c>
      <c r="T10" s="39">
        <f t="shared" si="8"/>
        <v>55</v>
      </c>
      <c r="U10" s="38">
        <v>3</v>
      </c>
      <c r="V10" s="38">
        <v>0</v>
      </c>
      <c r="W10" s="39">
        <f t="shared" si="9"/>
        <v>3</v>
      </c>
      <c r="X10" s="39">
        <f t="shared" si="10"/>
        <v>58</v>
      </c>
      <c r="Y10" s="39">
        <f t="shared" si="11"/>
        <v>0</v>
      </c>
      <c r="Z10" s="39">
        <f t="shared" si="12"/>
        <v>58</v>
      </c>
      <c r="AA10" s="341">
        <f t="shared" si="0"/>
        <v>2842.8591553128326</v>
      </c>
      <c r="AB10" s="45">
        <v>51662</v>
      </c>
    </row>
    <row r="11" spans="1:28" s="45" customFormat="1" ht="12" customHeight="1">
      <c r="A11" s="36" t="s">
        <v>1003</v>
      </c>
      <c r="B11" s="37" t="s">
        <v>139</v>
      </c>
      <c r="C11" s="38">
        <v>51</v>
      </c>
      <c r="D11" s="38">
        <v>0</v>
      </c>
      <c r="E11" s="39">
        <f t="shared" si="1"/>
        <v>51</v>
      </c>
      <c r="F11" s="38">
        <v>0</v>
      </c>
      <c r="G11" s="38">
        <v>0</v>
      </c>
      <c r="H11" s="39">
        <f t="shared" si="2"/>
        <v>0</v>
      </c>
      <c r="I11" s="38">
        <v>3</v>
      </c>
      <c r="J11" s="38">
        <v>0</v>
      </c>
      <c r="K11" s="39">
        <f t="shared" si="3"/>
        <v>3</v>
      </c>
      <c r="L11" s="38">
        <v>0</v>
      </c>
      <c r="M11" s="38">
        <v>0</v>
      </c>
      <c r="N11" s="39">
        <f t="shared" si="4"/>
        <v>0</v>
      </c>
      <c r="O11" s="39">
        <f t="shared" si="5"/>
        <v>3</v>
      </c>
      <c r="P11" s="39">
        <f t="shared" si="6"/>
        <v>0</v>
      </c>
      <c r="Q11" s="39">
        <f t="shared" si="7"/>
        <v>3</v>
      </c>
      <c r="R11" s="38">
        <v>1</v>
      </c>
      <c r="S11" s="38">
        <v>0</v>
      </c>
      <c r="T11" s="39">
        <f t="shared" si="8"/>
        <v>1</v>
      </c>
      <c r="U11" s="38">
        <v>0</v>
      </c>
      <c r="V11" s="38">
        <v>0</v>
      </c>
      <c r="W11" s="39">
        <f t="shared" si="9"/>
        <v>0</v>
      </c>
      <c r="X11" s="39">
        <f t="shared" si="10"/>
        <v>1</v>
      </c>
      <c r="Y11" s="39">
        <f t="shared" si="11"/>
        <v>0</v>
      </c>
      <c r="Z11" s="39">
        <f t="shared" si="12"/>
        <v>1</v>
      </c>
      <c r="AA11" s="341">
        <f t="shared" si="0"/>
        <v>219.39977078257678</v>
      </c>
      <c r="AB11" s="45">
        <v>3704</v>
      </c>
    </row>
    <row r="12" spans="1:28" s="45" customFormat="1" ht="12" customHeight="1">
      <c r="A12" s="36" t="s">
        <v>1004</v>
      </c>
      <c r="B12" s="37" t="s">
        <v>140</v>
      </c>
      <c r="C12" s="38">
        <v>449</v>
      </c>
      <c r="D12" s="38">
        <v>0</v>
      </c>
      <c r="E12" s="39">
        <f t="shared" si="1"/>
        <v>449</v>
      </c>
      <c r="F12" s="38">
        <v>257</v>
      </c>
      <c r="G12" s="38">
        <v>0</v>
      </c>
      <c r="H12" s="39">
        <f t="shared" si="2"/>
        <v>257</v>
      </c>
      <c r="I12" s="38">
        <v>14</v>
      </c>
      <c r="J12" s="38">
        <v>0</v>
      </c>
      <c r="K12" s="39">
        <f t="shared" si="3"/>
        <v>14</v>
      </c>
      <c r="L12" s="38">
        <v>3</v>
      </c>
      <c r="M12" s="38">
        <v>0</v>
      </c>
      <c r="N12" s="39">
        <f t="shared" si="4"/>
        <v>3</v>
      </c>
      <c r="O12" s="39">
        <f t="shared" si="5"/>
        <v>17</v>
      </c>
      <c r="P12" s="39">
        <f t="shared" si="6"/>
        <v>0</v>
      </c>
      <c r="Q12" s="39">
        <f t="shared" si="7"/>
        <v>17</v>
      </c>
      <c r="R12" s="38">
        <v>16</v>
      </c>
      <c r="S12" s="38">
        <v>0</v>
      </c>
      <c r="T12" s="39">
        <f t="shared" si="8"/>
        <v>16</v>
      </c>
      <c r="U12" s="38">
        <v>2</v>
      </c>
      <c r="V12" s="38">
        <v>0</v>
      </c>
      <c r="W12" s="39">
        <f t="shared" si="9"/>
        <v>2</v>
      </c>
      <c r="X12" s="39">
        <f t="shared" si="10"/>
        <v>18</v>
      </c>
      <c r="Y12" s="39">
        <f t="shared" si="11"/>
        <v>0</v>
      </c>
      <c r="Z12" s="39">
        <f t="shared" si="12"/>
        <v>18</v>
      </c>
      <c r="AA12" s="341">
        <f t="shared" si="0"/>
        <v>322.32131809847147</v>
      </c>
      <c r="AB12" s="45">
        <v>22197</v>
      </c>
    </row>
    <row r="13" spans="1:28" s="45" customFormat="1" ht="12" customHeight="1">
      <c r="A13" s="36" t="s">
        <v>1005</v>
      </c>
      <c r="B13" s="37" t="s">
        <v>141</v>
      </c>
      <c r="C13" s="38">
        <v>693</v>
      </c>
      <c r="D13" s="38">
        <v>9</v>
      </c>
      <c r="E13" s="39">
        <f t="shared" si="1"/>
        <v>702</v>
      </c>
      <c r="F13" s="38">
        <v>3</v>
      </c>
      <c r="G13" s="38">
        <v>0</v>
      </c>
      <c r="H13" s="39">
        <f t="shared" si="2"/>
        <v>3</v>
      </c>
      <c r="I13" s="38">
        <v>32</v>
      </c>
      <c r="J13" s="38">
        <v>0</v>
      </c>
      <c r="K13" s="39">
        <f t="shared" si="3"/>
        <v>32</v>
      </c>
      <c r="L13" s="38">
        <v>4</v>
      </c>
      <c r="M13" s="38">
        <v>0</v>
      </c>
      <c r="N13" s="39">
        <f t="shared" si="4"/>
        <v>4</v>
      </c>
      <c r="O13" s="39">
        <f t="shared" si="5"/>
        <v>36</v>
      </c>
      <c r="P13" s="39">
        <f t="shared" si="6"/>
        <v>0</v>
      </c>
      <c r="Q13" s="39">
        <f t="shared" si="7"/>
        <v>36</v>
      </c>
      <c r="R13" s="38">
        <v>43</v>
      </c>
      <c r="S13" s="38">
        <v>0</v>
      </c>
      <c r="T13" s="39">
        <f t="shared" si="8"/>
        <v>43</v>
      </c>
      <c r="U13" s="38">
        <v>0</v>
      </c>
      <c r="V13" s="38">
        <v>0</v>
      </c>
      <c r="W13" s="39">
        <f t="shared" si="9"/>
        <v>0</v>
      </c>
      <c r="X13" s="39">
        <f t="shared" si="10"/>
        <v>43</v>
      </c>
      <c r="Y13" s="39">
        <f t="shared" si="11"/>
        <v>0</v>
      </c>
      <c r="Z13" s="39">
        <f t="shared" si="12"/>
        <v>43</v>
      </c>
      <c r="AA13" s="341">
        <f t="shared" si="0"/>
        <v>195.58646594855665</v>
      </c>
      <c r="AB13" s="45">
        <v>57192</v>
      </c>
    </row>
    <row r="14" spans="1:28" s="45" customFormat="1" ht="12" customHeight="1">
      <c r="A14" s="36" t="s">
        <v>1006</v>
      </c>
      <c r="B14" s="37" t="s">
        <v>142</v>
      </c>
      <c r="C14" s="38">
        <v>139</v>
      </c>
      <c r="D14" s="38">
        <v>0</v>
      </c>
      <c r="E14" s="39">
        <f t="shared" si="1"/>
        <v>139</v>
      </c>
      <c r="F14" s="38">
        <v>0</v>
      </c>
      <c r="G14" s="38">
        <v>0</v>
      </c>
      <c r="H14" s="39">
        <f t="shared" si="2"/>
        <v>0</v>
      </c>
      <c r="I14" s="38">
        <v>1</v>
      </c>
      <c r="J14" s="38">
        <v>0</v>
      </c>
      <c r="K14" s="39">
        <f t="shared" si="3"/>
        <v>1</v>
      </c>
      <c r="L14" s="38">
        <v>0</v>
      </c>
      <c r="M14" s="38">
        <v>0</v>
      </c>
      <c r="N14" s="39">
        <f t="shared" si="4"/>
        <v>0</v>
      </c>
      <c r="O14" s="39">
        <f t="shared" si="5"/>
        <v>1</v>
      </c>
      <c r="P14" s="39">
        <f t="shared" si="6"/>
        <v>0</v>
      </c>
      <c r="Q14" s="39">
        <f t="shared" si="7"/>
        <v>1</v>
      </c>
      <c r="R14" s="38">
        <v>2</v>
      </c>
      <c r="S14" s="38">
        <v>0</v>
      </c>
      <c r="T14" s="39">
        <f t="shared" si="8"/>
        <v>2</v>
      </c>
      <c r="U14" s="38">
        <v>0</v>
      </c>
      <c r="V14" s="38">
        <v>0</v>
      </c>
      <c r="W14" s="39">
        <f t="shared" si="9"/>
        <v>0</v>
      </c>
      <c r="X14" s="39">
        <f t="shared" si="10"/>
        <v>2</v>
      </c>
      <c r="Y14" s="39">
        <f t="shared" si="11"/>
        <v>0</v>
      </c>
      <c r="Z14" s="39">
        <f t="shared" si="12"/>
        <v>2</v>
      </c>
      <c r="AA14" s="341">
        <f t="shared" si="0"/>
        <v>503.8416759711786</v>
      </c>
      <c r="AB14" s="45">
        <v>4396</v>
      </c>
    </row>
    <row r="15" spans="1:28" s="45" customFormat="1" ht="12" customHeight="1">
      <c r="A15" s="36">
        <v>10</v>
      </c>
      <c r="B15" s="37" t="s">
        <v>143</v>
      </c>
      <c r="C15" s="38">
        <v>2037</v>
      </c>
      <c r="D15" s="38">
        <v>553</v>
      </c>
      <c r="E15" s="39">
        <f t="shared" si="1"/>
        <v>2590</v>
      </c>
      <c r="F15" s="38">
        <v>3</v>
      </c>
      <c r="G15" s="38">
        <v>0</v>
      </c>
      <c r="H15" s="39">
        <f t="shared" si="2"/>
        <v>3</v>
      </c>
      <c r="I15" s="38">
        <v>39</v>
      </c>
      <c r="J15" s="38">
        <v>9</v>
      </c>
      <c r="K15" s="39">
        <f t="shared" si="3"/>
        <v>48</v>
      </c>
      <c r="L15" s="38">
        <v>0</v>
      </c>
      <c r="M15" s="38">
        <v>0</v>
      </c>
      <c r="N15" s="39">
        <f t="shared" si="4"/>
        <v>0</v>
      </c>
      <c r="O15" s="39">
        <f t="shared" si="5"/>
        <v>39</v>
      </c>
      <c r="P15" s="39">
        <f t="shared" si="6"/>
        <v>9</v>
      </c>
      <c r="Q15" s="39">
        <f t="shared" si="7"/>
        <v>48</v>
      </c>
      <c r="R15" s="38">
        <v>41</v>
      </c>
      <c r="S15" s="38">
        <v>1</v>
      </c>
      <c r="T15" s="39">
        <f t="shared" si="8"/>
        <v>42</v>
      </c>
      <c r="U15" s="38">
        <v>0</v>
      </c>
      <c r="V15" s="38">
        <v>0</v>
      </c>
      <c r="W15" s="39">
        <f t="shared" si="9"/>
        <v>0</v>
      </c>
      <c r="X15" s="39">
        <f t="shared" si="10"/>
        <v>41</v>
      </c>
      <c r="Y15" s="39">
        <f t="shared" si="11"/>
        <v>1</v>
      </c>
      <c r="Z15" s="39">
        <f t="shared" si="12"/>
        <v>42</v>
      </c>
      <c r="AA15" s="341">
        <f t="shared" si="0"/>
        <v>108.6710326007132</v>
      </c>
      <c r="AB15" s="45">
        <v>379772</v>
      </c>
    </row>
    <row r="16" spans="1:28" s="45" customFormat="1" ht="12" customHeight="1">
      <c r="A16" s="36">
        <v>11</v>
      </c>
      <c r="B16" s="37" t="s">
        <v>144</v>
      </c>
      <c r="C16" s="38">
        <v>67</v>
      </c>
      <c r="D16" s="38">
        <v>4</v>
      </c>
      <c r="E16" s="39">
        <f t="shared" si="1"/>
        <v>71</v>
      </c>
      <c r="F16" s="38">
        <v>0</v>
      </c>
      <c r="G16" s="38">
        <v>0</v>
      </c>
      <c r="H16" s="39">
        <f t="shared" si="2"/>
        <v>0</v>
      </c>
      <c r="I16" s="38">
        <v>22</v>
      </c>
      <c r="J16" s="38">
        <v>0</v>
      </c>
      <c r="K16" s="39">
        <f t="shared" si="3"/>
        <v>22</v>
      </c>
      <c r="L16" s="38">
        <v>17</v>
      </c>
      <c r="M16" s="38">
        <v>0</v>
      </c>
      <c r="N16" s="39">
        <f t="shared" si="4"/>
        <v>17</v>
      </c>
      <c r="O16" s="39">
        <f t="shared" si="5"/>
        <v>39</v>
      </c>
      <c r="P16" s="39">
        <f t="shared" si="6"/>
        <v>0</v>
      </c>
      <c r="Q16" s="39">
        <f t="shared" si="7"/>
        <v>39</v>
      </c>
      <c r="R16" s="38">
        <v>7</v>
      </c>
      <c r="S16" s="38">
        <v>0</v>
      </c>
      <c r="T16" s="39">
        <f t="shared" si="8"/>
        <v>7</v>
      </c>
      <c r="U16" s="38">
        <v>1</v>
      </c>
      <c r="V16" s="38">
        <v>0</v>
      </c>
      <c r="W16" s="39">
        <f t="shared" si="9"/>
        <v>1</v>
      </c>
      <c r="X16" s="39">
        <f t="shared" si="10"/>
        <v>8</v>
      </c>
      <c r="Y16" s="39">
        <f t="shared" si="11"/>
        <v>0</v>
      </c>
      <c r="Z16" s="39">
        <f t="shared" si="12"/>
        <v>8</v>
      </c>
      <c r="AA16" s="341">
        <f t="shared" si="0"/>
        <v>92.33967294572982</v>
      </c>
      <c r="AB16" s="45">
        <v>12252</v>
      </c>
    </row>
    <row r="17" spans="1:28" s="45" customFormat="1" ht="12" customHeight="1">
      <c r="A17" s="36">
        <v>12</v>
      </c>
      <c r="B17" s="37" t="s">
        <v>145</v>
      </c>
      <c r="C17" s="38">
        <v>30</v>
      </c>
      <c r="D17" s="38">
        <v>13</v>
      </c>
      <c r="E17" s="39">
        <f t="shared" si="1"/>
        <v>43</v>
      </c>
      <c r="F17" s="38">
        <v>0</v>
      </c>
      <c r="G17" s="38">
        <v>0</v>
      </c>
      <c r="H17" s="39">
        <f t="shared" si="2"/>
        <v>0</v>
      </c>
      <c r="I17" s="38">
        <v>3</v>
      </c>
      <c r="J17" s="38">
        <v>0</v>
      </c>
      <c r="K17" s="39">
        <f t="shared" si="3"/>
        <v>3</v>
      </c>
      <c r="L17" s="38">
        <v>0</v>
      </c>
      <c r="M17" s="38">
        <v>0</v>
      </c>
      <c r="N17" s="39">
        <f t="shared" si="4"/>
        <v>0</v>
      </c>
      <c r="O17" s="39">
        <f t="shared" si="5"/>
        <v>3</v>
      </c>
      <c r="P17" s="39">
        <f t="shared" si="6"/>
        <v>0</v>
      </c>
      <c r="Q17" s="39">
        <f t="shared" si="7"/>
        <v>3</v>
      </c>
      <c r="R17" s="38">
        <v>0</v>
      </c>
      <c r="S17" s="38">
        <v>0</v>
      </c>
      <c r="T17" s="39">
        <f t="shared" si="8"/>
        <v>0</v>
      </c>
      <c r="U17" s="38">
        <v>0</v>
      </c>
      <c r="V17" s="38">
        <v>0</v>
      </c>
      <c r="W17" s="39">
        <f t="shared" si="9"/>
        <v>0</v>
      </c>
      <c r="X17" s="39">
        <f t="shared" si="10"/>
        <v>0</v>
      </c>
      <c r="Y17" s="39">
        <f t="shared" si="11"/>
        <v>0</v>
      </c>
      <c r="Z17" s="39">
        <f t="shared" si="12"/>
        <v>0</v>
      </c>
      <c r="AA17" s="341">
        <f t="shared" si="0"/>
        <v>126.8854041106847</v>
      </c>
      <c r="AB17" s="45">
        <v>5400</v>
      </c>
    </row>
    <row r="18" spans="1:28" s="45" customFormat="1" ht="12" customHeight="1">
      <c r="A18" s="36">
        <v>13</v>
      </c>
      <c r="B18" s="37" t="s">
        <v>146</v>
      </c>
      <c r="C18" s="38">
        <v>2542</v>
      </c>
      <c r="D18" s="38">
        <v>697</v>
      </c>
      <c r="E18" s="39">
        <f t="shared" si="1"/>
        <v>3239</v>
      </c>
      <c r="F18" s="38">
        <v>2</v>
      </c>
      <c r="G18" s="38">
        <v>0</v>
      </c>
      <c r="H18" s="39">
        <f t="shared" si="2"/>
        <v>2</v>
      </c>
      <c r="I18" s="38">
        <v>57</v>
      </c>
      <c r="J18" s="38">
        <v>12</v>
      </c>
      <c r="K18" s="39">
        <f t="shared" si="3"/>
        <v>69</v>
      </c>
      <c r="L18" s="38">
        <v>2</v>
      </c>
      <c r="M18" s="38">
        <v>1</v>
      </c>
      <c r="N18" s="39">
        <f t="shared" si="4"/>
        <v>3</v>
      </c>
      <c r="O18" s="39">
        <f t="shared" si="5"/>
        <v>59</v>
      </c>
      <c r="P18" s="39">
        <f t="shared" si="6"/>
        <v>13</v>
      </c>
      <c r="Q18" s="39">
        <f t="shared" si="7"/>
        <v>72</v>
      </c>
      <c r="R18" s="38">
        <v>17</v>
      </c>
      <c r="S18" s="38">
        <v>5</v>
      </c>
      <c r="T18" s="39">
        <f t="shared" si="8"/>
        <v>22</v>
      </c>
      <c r="U18" s="38">
        <v>0</v>
      </c>
      <c r="V18" s="38">
        <v>0</v>
      </c>
      <c r="W18" s="39">
        <f t="shared" si="9"/>
        <v>0</v>
      </c>
      <c r="X18" s="39">
        <f t="shared" si="10"/>
        <v>17</v>
      </c>
      <c r="Y18" s="39">
        <f t="shared" si="11"/>
        <v>5</v>
      </c>
      <c r="Z18" s="39">
        <f t="shared" si="12"/>
        <v>22</v>
      </c>
      <c r="AA18" s="341">
        <f t="shared" si="0"/>
        <v>131.47795417193734</v>
      </c>
      <c r="AB18" s="45">
        <v>392550</v>
      </c>
    </row>
    <row r="19" spans="1:28" s="45" customFormat="1" ht="12" customHeight="1">
      <c r="A19" s="36">
        <v>14</v>
      </c>
      <c r="B19" s="37" t="s">
        <v>147</v>
      </c>
      <c r="C19" s="38">
        <v>489</v>
      </c>
      <c r="D19" s="38">
        <v>296</v>
      </c>
      <c r="E19" s="39">
        <f t="shared" si="1"/>
        <v>785</v>
      </c>
      <c r="F19" s="38">
        <v>10</v>
      </c>
      <c r="G19" s="38">
        <v>5</v>
      </c>
      <c r="H19" s="39">
        <f t="shared" si="2"/>
        <v>15</v>
      </c>
      <c r="I19" s="38">
        <v>14</v>
      </c>
      <c r="J19" s="38">
        <v>1</v>
      </c>
      <c r="K19" s="39">
        <f t="shared" si="3"/>
        <v>15</v>
      </c>
      <c r="L19" s="38">
        <v>0</v>
      </c>
      <c r="M19" s="38">
        <v>0</v>
      </c>
      <c r="N19" s="39">
        <f t="shared" si="4"/>
        <v>0</v>
      </c>
      <c r="O19" s="39">
        <f t="shared" si="5"/>
        <v>14</v>
      </c>
      <c r="P19" s="39">
        <f t="shared" si="6"/>
        <v>1</v>
      </c>
      <c r="Q19" s="39">
        <f t="shared" si="7"/>
        <v>15</v>
      </c>
      <c r="R19" s="38">
        <v>7</v>
      </c>
      <c r="S19" s="38">
        <v>5</v>
      </c>
      <c r="T19" s="39">
        <f t="shared" si="8"/>
        <v>12</v>
      </c>
      <c r="U19" s="38">
        <v>0</v>
      </c>
      <c r="V19" s="38">
        <v>0</v>
      </c>
      <c r="W19" s="39">
        <f t="shared" si="9"/>
        <v>0</v>
      </c>
      <c r="X19" s="39">
        <f t="shared" si="10"/>
        <v>7</v>
      </c>
      <c r="Y19" s="39">
        <f t="shared" si="11"/>
        <v>5</v>
      </c>
      <c r="Z19" s="39">
        <f t="shared" si="12"/>
        <v>12</v>
      </c>
      <c r="AA19" s="341">
        <f t="shared" si="0"/>
        <v>30.271043823435534</v>
      </c>
      <c r="AB19" s="45">
        <v>413218</v>
      </c>
    </row>
    <row r="20" spans="1:28" s="45" customFormat="1" ht="12" customHeight="1">
      <c r="A20" s="36">
        <v>15</v>
      </c>
      <c r="B20" s="37" t="s">
        <v>148</v>
      </c>
      <c r="C20" s="38">
        <v>161</v>
      </c>
      <c r="D20" s="38">
        <v>12</v>
      </c>
      <c r="E20" s="39">
        <f t="shared" si="1"/>
        <v>173</v>
      </c>
      <c r="F20" s="38">
        <v>0</v>
      </c>
      <c r="G20" s="38">
        <v>0</v>
      </c>
      <c r="H20" s="39">
        <f t="shared" si="2"/>
        <v>0</v>
      </c>
      <c r="I20" s="38">
        <v>5</v>
      </c>
      <c r="J20" s="38">
        <v>0</v>
      </c>
      <c r="K20" s="39">
        <f t="shared" si="3"/>
        <v>5</v>
      </c>
      <c r="L20" s="38">
        <v>0</v>
      </c>
      <c r="M20" s="38">
        <v>0</v>
      </c>
      <c r="N20" s="39">
        <f t="shared" si="4"/>
        <v>0</v>
      </c>
      <c r="O20" s="39">
        <f t="shared" si="5"/>
        <v>5</v>
      </c>
      <c r="P20" s="39">
        <f t="shared" si="6"/>
        <v>0</v>
      </c>
      <c r="Q20" s="39">
        <f t="shared" si="7"/>
        <v>5</v>
      </c>
      <c r="R20" s="38">
        <v>4</v>
      </c>
      <c r="S20" s="38">
        <v>0</v>
      </c>
      <c r="T20" s="39">
        <f t="shared" si="8"/>
        <v>4</v>
      </c>
      <c r="U20" s="38">
        <v>0</v>
      </c>
      <c r="V20" s="38">
        <v>0</v>
      </c>
      <c r="W20" s="39">
        <f t="shared" si="9"/>
        <v>0</v>
      </c>
      <c r="X20" s="39">
        <f t="shared" si="10"/>
        <v>4</v>
      </c>
      <c r="Y20" s="39">
        <f t="shared" si="11"/>
        <v>0</v>
      </c>
      <c r="Z20" s="39">
        <f t="shared" si="12"/>
        <v>4</v>
      </c>
      <c r="AA20" s="341">
        <f t="shared" si="0"/>
        <v>51.979092184040624</v>
      </c>
      <c r="AB20" s="45">
        <v>53034</v>
      </c>
    </row>
    <row r="21" spans="1:28" s="45" customFormat="1" ht="12" customHeight="1">
      <c r="A21" s="36">
        <v>16</v>
      </c>
      <c r="B21" s="37" t="s">
        <v>149</v>
      </c>
      <c r="C21" s="38">
        <v>991</v>
      </c>
      <c r="D21" s="38">
        <v>18</v>
      </c>
      <c r="E21" s="39">
        <f t="shared" si="1"/>
        <v>1009</v>
      </c>
      <c r="F21" s="38">
        <v>3</v>
      </c>
      <c r="G21" s="38">
        <v>0</v>
      </c>
      <c r="H21" s="39">
        <f t="shared" si="2"/>
        <v>3</v>
      </c>
      <c r="I21" s="38">
        <v>31</v>
      </c>
      <c r="J21" s="38">
        <v>0</v>
      </c>
      <c r="K21" s="39">
        <f t="shared" si="3"/>
        <v>31</v>
      </c>
      <c r="L21" s="38">
        <v>0</v>
      </c>
      <c r="M21" s="38">
        <v>0</v>
      </c>
      <c r="N21" s="39">
        <f t="shared" si="4"/>
        <v>0</v>
      </c>
      <c r="O21" s="39">
        <f t="shared" si="5"/>
        <v>31</v>
      </c>
      <c r="P21" s="39">
        <f t="shared" si="6"/>
        <v>0</v>
      </c>
      <c r="Q21" s="39">
        <f t="shared" si="7"/>
        <v>31</v>
      </c>
      <c r="R21" s="38">
        <v>6</v>
      </c>
      <c r="S21" s="38">
        <v>0</v>
      </c>
      <c r="T21" s="39">
        <f t="shared" si="8"/>
        <v>6</v>
      </c>
      <c r="U21" s="38">
        <v>0</v>
      </c>
      <c r="V21" s="38">
        <v>0</v>
      </c>
      <c r="W21" s="39">
        <f t="shared" si="9"/>
        <v>0</v>
      </c>
      <c r="X21" s="39">
        <f t="shared" si="10"/>
        <v>6</v>
      </c>
      <c r="Y21" s="39">
        <f t="shared" si="11"/>
        <v>0</v>
      </c>
      <c r="Z21" s="39">
        <f t="shared" si="12"/>
        <v>6</v>
      </c>
      <c r="AA21" s="341">
        <f t="shared" si="0"/>
        <v>245.20140479639255</v>
      </c>
      <c r="AB21" s="45">
        <v>65570</v>
      </c>
    </row>
    <row r="22" spans="1:28" s="45" customFormat="1" ht="12" customHeight="1">
      <c r="A22" s="36">
        <v>17</v>
      </c>
      <c r="B22" s="37" t="s">
        <v>150</v>
      </c>
      <c r="C22" s="38">
        <v>595</v>
      </c>
      <c r="D22" s="38">
        <v>30</v>
      </c>
      <c r="E22" s="39">
        <f t="shared" si="1"/>
        <v>625</v>
      </c>
      <c r="F22" s="38">
        <v>1</v>
      </c>
      <c r="G22" s="38">
        <v>0</v>
      </c>
      <c r="H22" s="39">
        <f t="shared" si="2"/>
        <v>1</v>
      </c>
      <c r="I22" s="38">
        <v>10</v>
      </c>
      <c r="J22" s="38">
        <v>2</v>
      </c>
      <c r="K22" s="39">
        <f t="shared" si="3"/>
        <v>12</v>
      </c>
      <c r="L22" s="38">
        <v>0</v>
      </c>
      <c r="M22" s="38">
        <v>0</v>
      </c>
      <c r="N22" s="39">
        <f t="shared" si="4"/>
        <v>0</v>
      </c>
      <c r="O22" s="39">
        <f t="shared" si="5"/>
        <v>10</v>
      </c>
      <c r="P22" s="39">
        <f t="shared" si="6"/>
        <v>2</v>
      </c>
      <c r="Q22" s="39">
        <f t="shared" si="7"/>
        <v>12</v>
      </c>
      <c r="R22" s="38">
        <v>6</v>
      </c>
      <c r="S22" s="38">
        <v>0</v>
      </c>
      <c r="T22" s="39">
        <f t="shared" si="8"/>
        <v>6</v>
      </c>
      <c r="U22" s="38">
        <v>0</v>
      </c>
      <c r="V22" s="38">
        <v>0</v>
      </c>
      <c r="W22" s="39">
        <f t="shared" si="9"/>
        <v>0</v>
      </c>
      <c r="X22" s="39">
        <f t="shared" si="10"/>
        <v>6</v>
      </c>
      <c r="Y22" s="39">
        <f t="shared" si="11"/>
        <v>0</v>
      </c>
      <c r="Z22" s="39">
        <f t="shared" si="12"/>
        <v>6</v>
      </c>
      <c r="AA22" s="341">
        <f t="shared" si="0"/>
        <v>251.98058879672706</v>
      </c>
      <c r="AB22" s="45">
        <v>39523</v>
      </c>
    </row>
    <row r="23" spans="1:28" s="45" customFormat="1" ht="12" customHeight="1">
      <c r="A23" s="36">
        <v>18</v>
      </c>
      <c r="B23" s="37" t="s">
        <v>151</v>
      </c>
      <c r="C23" s="38">
        <v>287</v>
      </c>
      <c r="D23" s="38">
        <v>18</v>
      </c>
      <c r="E23" s="39">
        <f t="shared" si="1"/>
        <v>305</v>
      </c>
      <c r="F23" s="38">
        <v>3</v>
      </c>
      <c r="G23" s="38">
        <v>0</v>
      </c>
      <c r="H23" s="39">
        <f t="shared" si="2"/>
        <v>3</v>
      </c>
      <c r="I23" s="38">
        <v>1</v>
      </c>
      <c r="J23" s="38">
        <v>0</v>
      </c>
      <c r="K23" s="39">
        <f t="shared" si="3"/>
        <v>1</v>
      </c>
      <c r="L23" s="38">
        <v>0</v>
      </c>
      <c r="M23" s="38">
        <v>0</v>
      </c>
      <c r="N23" s="39">
        <f t="shared" si="4"/>
        <v>0</v>
      </c>
      <c r="O23" s="39">
        <f t="shared" si="5"/>
        <v>1</v>
      </c>
      <c r="P23" s="39">
        <f t="shared" si="6"/>
        <v>0</v>
      </c>
      <c r="Q23" s="39">
        <f t="shared" si="7"/>
        <v>1</v>
      </c>
      <c r="R23" s="38">
        <v>2</v>
      </c>
      <c r="S23" s="38">
        <v>0</v>
      </c>
      <c r="T23" s="39">
        <f t="shared" si="8"/>
        <v>2</v>
      </c>
      <c r="U23" s="38">
        <v>0</v>
      </c>
      <c r="V23" s="38">
        <v>0</v>
      </c>
      <c r="W23" s="39">
        <f t="shared" si="9"/>
        <v>0</v>
      </c>
      <c r="X23" s="39">
        <f t="shared" si="10"/>
        <v>2</v>
      </c>
      <c r="Y23" s="39">
        <f t="shared" si="11"/>
        <v>0</v>
      </c>
      <c r="Z23" s="39">
        <f t="shared" si="12"/>
        <v>2</v>
      </c>
      <c r="AA23" s="341">
        <f t="shared" si="0"/>
        <v>71.23810588628837</v>
      </c>
      <c r="AB23" s="45">
        <v>68222</v>
      </c>
    </row>
    <row r="24" spans="1:28" s="45" customFormat="1" ht="12" customHeight="1">
      <c r="A24" s="36">
        <v>19</v>
      </c>
      <c r="B24" s="37" t="s">
        <v>152</v>
      </c>
      <c r="C24" s="38">
        <v>48</v>
      </c>
      <c r="D24" s="38">
        <v>0</v>
      </c>
      <c r="E24" s="39">
        <f t="shared" si="1"/>
        <v>48</v>
      </c>
      <c r="F24" s="38">
        <v>0</v>
      </c>
      <c r="G24" s="38">
        <v>0</v>
      </c>
      <c r="H24" s="39">
        <f t="shared" si="2"/>
        <v>0</v>
      </c>
      <c r="I24" s="38">
        <v>2</v>
      </c>
      <c r="J24" s="38">
        <v>0</v>
      </c>
      <c r="K24" s="39">
        <f t="shared" si="3"/>
        <v>2</v>
      </c>
      <c r="L24" s="38">
        <v>0</v>
      </c>
      <c r="M24" s="38">
        <v>0</v>
      </c>
      <c r="N24" s="39">
        <f t="shared" si="4"/>
        <v>0</v>
      </c>
      <c r="O24" s="39">
        <f t="shared" si="5"/>
        <v>2</v>
      </c>
      <c r="P24" s="39">
        <f t="shared" si="6"/>
        <v>0</v>
      </c>
      <c r="Q24" s="39">
        <f t="shared" si="7"/>
        <v>2</v>
      </c>
      <c r="R24" s="38">
        <v>5</v>
      </c>
      <c r="S24" s="38">
        <v>0</v>
      </c>
      <c r="T24" s="39">
        <f t="shared" si="8"/>
        <v>5</v>
      </c>
      <c r="U24" s="38">
        <v>0</v>
      </c>
      <c r="V24" s="38">
        <v>0</v>
      </c>
      <c r="W24" s="39">
        <f t="shared" si="9"/>
        <v>0</v>
      </c>
      <c r="X24" s="39">
        <f t="shared" si="10"/>
        <v>5</v>
      </c>
      <c r="Y24" s="39">
        <f t="shared" si="11"/>
        <v>0</v>
      </c>
      <c r="Z24" s="39">
        <f t="shared" si="12"/>
        <v>5</v>
      </c>
      <c r="AA24" s="341">
        <f t="shared" si="0"/>
        <v>86.82636084524937</v>
      </c>
      <c r="AB24" s="45">
        <v>8809</v>
      </c>
    </row>
    <row r="25" spans="1:28" s="45" customFormat="1" ht="12" customHeight="1">
      <c r="A25" s="36">
        <v>20</v>
      </c>
      <c r="B25" s="37" t="s">
        <v>153</v>
      </c>
      <c r="C25" s="38">
        <v>717</v>
      </c>
      <c r="D25" s="38">
        <v>47</v>
      </c>
      <c r="E25" s="39">
        <f t="shared" si="1"/>
        <v>764</v>
      </c>
      <c r="F25" s="38">
        <v>6</v>
      </c>
      <c r="G25" s="38">
        <v>2</v>
      </c>
      <c r="H25" s="39">
        <f t="shared" si="2"/>
        <v>8</v>
      </c>
      <c r="I25" s="38">
        <v>26</v>
      </c>
      <c r="J25" s="38">
        <v>2</v>
      </c>
      <c r="K25" s="39">
        <f t="shared" si="3"/>
        <v>28</v>
      </c>
      <c r="L25" s="38">
        <v>1</v>
      </c>
      <c r="M25" s="38">
        <v>0</v>
      </c>
      <c r="N25" s="39">
        <f t="shared" si="4"/>
        <v>1</v>
      </c>
      <c r="O25" s="39">
        <f t="shared" si="5"/>
        <v>27</v>
      </c>
      <c r="P25" s="39">
        <f t="shared" si="6"/>
        <v>2</v>
      </c>
      <c r="Q25" s="39">
        <f t="shared" si="7"/>
        <v>29</v>
      </c>
      <c r="R25" s="38">
        <v>17</v>
      </c>
      <c r="S25" s="38">
        <v>1</v>
      </c>
      <c r="T25" s="39">
        <f t="shared" si="8"/>
        <v>18</v>
      </c>
      <c r="U25" s="38">
        <v>0</v>
      </c>
      <c r="V25" s="38">
        <v>0</v>
      </c>
      <c r="W25" s="39">
        <f t="shared" si="9"/>
        <v>0</v>
      </c>
      <c r="X25" s="39">
        <f t="shared" si="10"/>
        <v>17</v>
      </c>
      <c r="Y25" s="39">
        <f t="shared" si="11"/>
        <v>1</v>
      </c>
      <c r="Z25" s="39">
        <f t="shared" si="12"/>
        <v>18</v>
      </c>
      <c r="AA25" s="341">
        <f t="shared" si="0"/>
        <v>156.7732968279699</v>
      </c>
      <c r="AB25" s="45">
        <v>77653</v>
      </c>
    </row>
    <row r="26" spans="1:28" s="45" customFormat="1" ht="12" customHeight="1">
      <c r="A26" s="36">
        <v>21</v>
      </c>
      <c r="B26" s="37" t="s">
        <v>154</v>
      </c>
      <c r="C26" s="38">
        <v>16</v>
      </c>
      <c r="D26" s="38">
        <v>10</v>
      </c>
      <c r="E26" s="39">
        <f t="shared" si="1"/>
        <v>26</v>
      </c>
      <c r="F26" s="38">
        <v>0</v>
      </c>
      <c r="G26" s="38">
        <v>0</v>
      </c>
      <c r="H26" s="39">
        <f t="shared" si="2"/>
        <v>0</v>
      </c>
      <c r="I26" s="38">
        <v>0</v>
      </c>
      <c r="J26" s="38">
        <v>0</v>
      </c>
      <c r="K26" s="39">
        <f t="shared" si="3"/>
        <v>0</v>
      </c>
      <c r="L26" s="38">
        <v>0</v>
      </c>
      <c r="M26" s="38">
        <v>0</v>
      </c>
      <c r="N26" s="39">
        <f t="shared" si="4"/>
        <v>0</v>
      </c>
      <c r="O26" s="39">
        <f t="shared" si="5"/>
        <v>0</v>
      </c>
      <c r="P26" s="39">
        <f t="shared" si="6"/>
        <v>0</v>
      </c>
      <c r="Q26" s="39">
        <f t="shared" si="7"/>
        <v>0</v>
      </c>
      <c r="R26" s="38">
        <v>0</v>
      </c>
      <c r="S26" s="38">
        <v>0</v>
      </c>
      <c r="T26" s="39">
        <f t="shared" si="8"/>
        <v>0</v>
      </c>
      <c r="U26" s="38">
        <v>0</v>
      </c>
      <c r="V26" s="38">
        <v>0</v>
      </c>
      <c r="W26" s="39">
        <f t="shared" si="9"/>
        <v>0</v>
      </c>
      <c r="X26" s="39">
        <f t="shared" si="10"/>
        <v>0</v>
      </c>
      <c r="Y26" s="39">
        <f t="shared" si="11"/>
        <v>0</v>
      </c>
      <c r="Z26" s="39">
        <f t="shared" si="12"/>
        <v>0</v>
      </c>
      <c r="AA26" s="341">
        <f t="shared" si="0"/>
        <v>40.84144307355507</v>
      </c>
      <c r="AB26" s="45">
        <v>10144</v>
      </c>
    </row>
    <row r="27" spans="1:28" s="45" customFormat="1" ht="12" customHeight="1">
      <c r="A27" s="36">
        <v>22</v>
      </c>
      <c r="B27" s="37" t="s">
        <v>155</v>
      </c>
      <c r="C27" s="38">
        <v>1989</v>
      </c>
      <c r="D27" s="38">
        <v>135</v>
      </c>
      <c r="E27" s="39">
        <f t="shared" si="1"/>
        <v>2124</v>
      </c>
      <c r="F27" s="38">
        <v>2</v>
      </c>
      <c r="G27" s="38">
        <v>0</v>
      </c>
      <c r="H27" s="39">
        <f t="shared" si="2"/>
        <v>2</v>
      </c>
      <c r="I27" s="38">
        <v>45</v>
      </c>
      <c r="J27" s="38">
        <v>1</v>
      </c>
      <c r="K27" s="39">
        <f t="shared" si="3"/>
        <v>46</v>
      </c>
      <c r="L27" s="38">
        <v>0</v>
      </c>
      <c r="M27" s="38">
        <v>0</v>
      </c>
      <c r="N27" s="39">
        <f t="shared" si="4"/>
        <v>0</v>
      </c>
      <c r="O27" s="39">
        <f t="shared" si="5"/>
        <v>45</v>
      </c>
      <c r="P27" s="39">
        <f t="shared" si="6"/>
        <v>1</v>
      </c>
      <c r="Q27" s="39">
        <f t="shared" si="7"/>
        <v>46</v>
      </c>
      <c r="R27" s="38">
        <v>7</v>
      </c>
      <c r="S27" s="38">
        <v>0</v>
      </c>
      <c r="T27" s="39">
        <f t="shared" si="8"/>
        <v>7</v>
      </c>
      <c r="U27" s="38">
        <v>0</v>
      </c>
      <c r="V27" s="38">
        <v>0</v>
      </c>
      <c r="W27" s="39">
        <f t="shared" si="9"/>
        <v>0</v>
      </c>
      <c r="X27" s="39">
        <f t="shared" si="10"/>
        <v>7</v>
      </c>
      <c r="Y27" s="39">
        <f t="shared" si="11"/>
        <v>0</v>
      </c>
      <c r="Z27" s="39">
        <f t="shared" si="12"/>
        <v>7</v>
      </c>
      <c r="AA27" s="341">
        <f t="shared" si="0"/>
        <v>211.73356550271342</v>
      </c>
      <c r="AB27" s="45">
        <v>159846</v>
      </c>
    </row>
    <row r="28" spans="1:28" s="45" customFormat="1" ht="12" customHeight="1">
      <c r="A28" s="36">
        <v>23</v>
      </c>
      <c r="B28" s="37" t="s">
        <v>156</v>
      </c>
      <c r="C28" s="38">
        <v>4037</v>
      </c>
      <c r="D28" s="38">
        <v>203</v>
      </c>
      <c r="E28" s="39">
        <f t="shared" si="1"/>
        <v>4240</v>
      </c>
      <c r="F28" s="38">
        <v>16</v>
      </c>
      <c r="G28" s="38">
        <v>0</v>
      </c>
      <c r="H28" s="39">
        <f t="shared" si="2"/>
        <v>16</v>
      </c>
      <c r="I28" s="38">
        <v>83</v>
      </c>
      <c r="J28" s="38">
        <v>6</v>
      </c>
      <c r="K28" s="39">
        <f t="shared" si="3"/>
        <v>89</v>
      </c>
      <c r="L28" s="38">
        <v>12</v>
      </c>
      <c r="M28" s="38">
        <v>0</v>
      </c>
      <c r="N28" s="39">
        <f t="shared" si="4"/>
        <v>12</v>
      </c>
      <c r="O28" s="39">
        <f t="shared" si="5"/>
        <v>95</v>
      </c>
      <c r="P28" s="39">
        <f t="shared" si="6"/>
        <v>6</v>
      </c>
      <c r="Q28" s="39">
        <f t="shared" si="7"/>
        <v>101</v>
      </c>
      <c r="R28" s="38">
        <v>39</v>
      </c>
      <c r="S28" s="38">
        <v>0</v>
      </c>
      <c r="T28" s="39">
        <f t="shared" si="8"/>
        <v>39</v>
      </c>
      <c r="U28" s="38">
        <v>0</v>
      </c>
      <c r="V28" s="38">
        <v>0</v>
      </c>
      <c r="W28" s="39">
        <f t="shared" si="9"/>
        <v>0</v>
      </c>
      <c r="X28" s="39">
        <f t="shared" si="10"/>
        <v>39</v>
      </c>
      <c r="Y28" s="39">
        <f t="shared" si="11"/>
        <v>0</v>
      </c>
      <c r="Z28" s="39">
        <f t="shared" si="12"/>
        <v>39</v>
      </c>
      <c r="AA28" s="341">
        <f t="shared" si="0"/>
        <v>348.4394012032682</v>
      </c>
      <c r="AB28" s="45">
        <v>193899</v>
      </c>
    </row>
    <row r="29" spans="1:28" s="45" customFormat="1" ht="12" customHeight="1">
      <c r="A29" s="36">
        <v>24</v>
      </c>
      <c r="B29" s="37" t="s">
        <v>157</v>
      </c>
      <c r="C29" s="38">
        <v>5224</v>
      </c>
      <c r="D29" s="38">
        <v>48</v>
      </c>
      <c r="E29" s="39">
        <f t="shared" si="1"/>
        <v>5272</v>
      </c>
      <c r="F29" s="38">
        <v>18</v>
      </c>
      <c r="G29" s="38">
        <v>0</v>
      </c>
      <c r="H29" s="39">
        <f t="shared" si="2"/>
        <v>18</v>
      </c>
      <c r="I29" s="38">
        <v>55</v>
      </c>
      <c r="J29" s="38">
        <v>1</v>
      </c>
      <c r="K29" s="39">
        <f t="shared" si="3"/>
        <v>56</v>
      </c>
      <c r="L29" s="38">
        <v>8</v>
      </c>
      <c r="M29" s="38">
        <v>0</v>
      </c>
      <c r="N29" s="39">
        <f t="shared" si="4"/>
        <v>8</v>
      </c>
      <c r="O29" s="39">
        <f t="shared" si="5"/>
        <v>63</v>
      </c>
      <c r="P29" s="39">
        <f t="shared" si="6"/>
        <v>1</v>
      </c>
      <c r="Q29" s="39">
        <f t="shared" si="7"/>
        <v>64</v>
      </c>
      <c r="R29" s="38">
        <v>17</v>
      </c>
      <c r="S29" s="38">
        <v>1</v>
      </c>
      <c r="T29" s="39">
        <f t="shared" si="8"/>
        <v>18</v>
      </c>
      <c r="U29" s="38">
        <v>0</v>
      </c>
      <c r="V29" s="38">
        <v>0</v>
      </c>
      <c r="W29" s="39">
        <f t="shared" si="9"/>
        <v>0</v>
      </c>
      <c r="X29" s="39">
        <f t="shared" si="10"/>
        <v>17</v>
      </c>
      <c r="Y29" s="39">
        <f t="shared" si="11"/>
        <v>1</v>
      </c>
      <c r="Z29" s="39">
        <f t="shared" si="12"/>
        <v>18</v>
      </c>
      <c r="AA29" s="341">
        <f t="shared" si="0"/>
        <v>531.0978335808896</v>
      </c>
      <c r="AB29" s="45">
        <v>158175</v>
      </c>
    </row>
    <row r="30" spans="1:28" s="45" customFormat="1" ht="12" customHeight="1">
      <c r="A30" s="36">
        <v>25</v>
      </c>
      <c r="B30" s="37" t="s">
        <v>158</v>
      </c>
      <c r="C30" s="38">
        <v>7126</v>
      </c>
      <c r="D30" s="38">
        <v>142</v>
      </c>
      <c r="E30" s="39">
        <f t="shared" si="1"/>
        <v>7268</v>
      </c>
      <c r="F30" s="38">
        <v>36</v>
      </c>
      <c r="G30" s="38">
        <v>0</v>
      </c>
      <c r="H30" s="39">
        <f t="shared" si="2"/>
        <v>36</v>
      </c>
      <c r="I30" s="38">
        <v>143</v>
      </c>
      <c r="J30" s="38">
        <v>3</v>
      </c>
      <c r="K30" s="39">
        <f t="shared" si="3"/>
        <v>146</v>
      </c>
      <c r="L30" s="38">
        <v>5</v>
      </c>
      <c r="M30" s="38">
        <v>0</v>
      </c>
      <c r="N30" s="39">
        <f t="shared" si="4"/>
        <v>5</v>
      </c>
      <c r="O30" s="39">
        <f t="shared" si="5"/>
        <v>148</v>
      </c>
      <c r="P30" s="39">
        <f t="shared" si="6"/>
        <v>3</v>
      </c>
      <c r="Q30" s="39">
        <f t="shared" si="7"/>
        <v>151</v>
      </c>
      <c r="R30" s="38">
        <v>72</v>
      </c>
      <c r="S30" s="38">
        <v>0</v>
      </c>
      <c r="T30" s="39">
        <f t="shared" si="8"/>
        <v>72</v>
      </c>
      <c r="U30" s="38">
        <v>0</v>
      </c>
      <c r="V30" s="38">
        <v>0</v>
      </c>
      <c r="W30" s="39">
        <f t="shared" si="9"/>
        <v>0</v>
      </c>
      <c r="X30" s="39">
        <f t="shared" si="10"/>
        <v>72</v>
      </c>
      <c r="Y30" s="39">
        <f t="shared" si="11"/>
        <v>0</v>
      </c>
      <c r="Z30" s="39">
        <f t="shared" si="12"/>
        <v>72</v>
      </c>
      <c r="AA30" s="341">
        <f t="shared" si="0"/>
        <v>323.71569036387405</v>
      </c>
      <c r="AB30" s="45">
        <v>357757</v>
      </c>
    </row>
    <row r="31" spans="1:28" s="45" customFormat="1" ht="12" customHeight="1">
      <c r="A31" s="36">
        <v>26</v>
      </c>
      <c r="B31" s="37" t="s">
        <v>159</v>
      </c>
      <c r="C31" s="38">
        <v>267</v>
      </c>
      <c r="D31" s="38">
        <v>41</v>
      </c>
      <c r="E31" s="39">
        <f t="shared" si="1"/>
        <v>308</v>
      </c>
      <c r="F31" s="38">
        <v>3</v>
      </c>
      <c r="G31" s="38">
        <v>0</v>
      </c>
      <c r="H31" s="39">
        <f t="shared" si="2"/>
        <v>3</v>
      </c>
      <c r="I31" s="38">
        <v>12</v>
      </c>
      <c r="J31" s="38">
        <v>1</v>
      </c>
      <c r="K31" s="39">
        <f t="shared" si="3"/>
        <v>13</v>
      </c>
      <c r="L31" s="38">
        <v>1</v>
      </c>
      <c r="M31" s="38">
        <v>0</v>
      </c>
      <c r="N31" s="39">
        <f t="shared" si="4"/>
        <v>1</v>
      </c>
      <c r="O31" s="39">
        <f t="shared" si="5"/>
        <v>13</v>
      </c>
      <c r="P31" s="39">
        <f t="shared" si="6"/>
        <v>1</v>
      </c>
      <c r="Q31" s="39">
        <f t="shared" si="7"/>
        <v>14</v>
      </c>
      <c r="R31" s="38">
        <v>2</v>
      </c>
      <c r="S31" s="38">
        <v>0</v>
      </c>
      <c r="T31" s="39">
        <f t="shared" si="8"/>
        <v>2</v>
      </c>
      <c r="U31" s="38">
        <v>0</v>
      </c>
      <c r="V31" s="38">
        <v>0</v>
      </c>
      <c r="W31" s="39">
        <f t="shared" si="9"/>
        <v>0</v>
      </c>
      <c r="X31" s="39">
        <f t="shared" si="10"/>
        <v>2</v>
      </c>
      <c r="Y31" s="39">
        <f t="shared" si="11"/>
        <v>0</v>
      </c>
      <c r="Z31" s="39">
        <f t="shared" si="12"/>
        <v>2</v>
      </c>
      <c r="AA31" s="341">
        <f t="shared" si="0"/>
        <v>121.70938890157792</v>
      </c>
      <c r="AB31" s="45">
        <v>40324</v>
      </c>
    </row>
    <row r="32" spans="1:28" s="45" customFormat="1" ht="12" customHeight="1">
      <c r="A32" s="36">
        <v>27</v>
      </c>
      <c r="B32" s="37" t="s">
        <v>160</v>
      </c>
      <c r="C32" s="38">
        <v>1136</v>
      </c>
      <c r="D32" s="38">
        <v>77</v>
      </c>
      <c r="E32" s="39">
        <f t="shared" si="1"/>
        <v>1213</v>
      </c>
      <c r="F32" s="38">
        <v>4</v>
      </c>
      <c r="G32" s="38">
        <v>0</v>
      </c>
      <c r="H32" s="39">
        <f t="shared" si="2"/>
        <v>4</v>
      </c>
      <c r="I32" s="38">
        <v>12</v>
      </c>
      <c r="J32" s="38">
        <v>0</v>
      </c>
      <c r="K32" s="39">
        <f t="shared" si="3"/>
        <v>12</v>
      </c>
      <c r="L32" s="38">
        <v>0</v>
      </c>
      <c r="M32" s="38">
        <v>0</v>
      </c>
      <c r="N32" s="39">
        <f t="shared" si="4"/>
        <v>0</v>
      </c>
      <c r="O32" s="39">
        <f t="shared" si="5"/>
        <v>12</v>
      </c>
      <c r="P32" s="39">
        <f t="shared" si="6"/>
        <v>0</v>
      </c>
      <c r="Q32" s="39">
        <f t="shared" si="7"/>
        <v>12</v>
      </c>
      <c r="R32" s="38">
        <v>5</v>
      </c>
      <c r="S32" s="38">
        <v>0</v>
      </c>
      <c r="T32" s="39">
        <f t="shared" si="8"/>
        <v>5</v>
      </c>
      <c r="U32" s="38">
        <v>0</v>
      </c>
      <c r="V32" s="38">
        <v>0</v>
      </c>
      <c r="W32" s="39">
        <f t="shared" si="9"/>
        <v>0</v>
      </c>
      <c r="X32" s="39">
        <f t="shared" si="10"/>
        <v>5</v>
      </c>
      <c r="Y32" s="39">
        <f t="shared" si="11"/>
        <v>0</v>
      </c>
      <c r="Z32" s="39">
        <f t="shared" si="12"/>
        <v>5</v>
      </c>
      <c r="AA32" s="341">
        <f t="shared" si="0"/>
        <v>225.33672724787954</v>
      </c>
      <c r="AB32" s="45">
        <v>85776</v>
      </c>
    </row>
    <row r="33" spans="1:28" s="45" customFormat="1" ht="12" customHeight="1">
      <c r="A33" s="36">
        <v>28</v>
      </c>
      <c r="B33" s="37" t="s">
        <v>161</v>
      </c>
      <c r="C33" s="38">
        <v>2155</v>
      </c>
      <c r="D33" s="38">
        <v>63</v>
      </c>
      <c r="E33" s="39">
        <f t="shared" si="1"/>
        <v>2218</v>
      </c>
      <c r="F33" s="38">
        <v>5</v>
      </c>
      <c r="G33" s="38">
        <v>0</v>
      </c>
      <c r="H33" s="39">
        <f t="shared" si="2"/>
        <v>5</v>
      </c>
      <c r="I33" s="38">
        <v>40</v>
      </c>
      <c r="J33" s="38">
        <v>0</v>
      </c>
      <c r="K33" s="39">
        <f t="shared" si="3"/>
        <v>40</v>
      </c>
      <c r="L33" s="38">
        <v>1</v>
      </c>
      <c r="M33" s="38">
        <v>1</v>
      </c>
      <c r="N33" s="39">
        <f t="shared" si="4"/>
        <v>2</v>
      </c>
      <c r="O33" s="39">
        <f t="shared" si="5"/>
        <v>41</v>
      </c>
      <c r="P33" s="39">
        <f t="shared" si="6"/>
        <v>1</v>
      </c>
      <c r="Q33" s="39">
        <f t="shared" si="7"/>
        <v>42</v>
      </c>
      <c r="R33" s="38">
        <v>20</v>
      </c>
      <c r="S33" s="38">
        <v>0</v>
      </c>
      <c r="T33" s="39">
        <f t="shared" si="8"/>
        <v>20</v>
      </c>
      <c r="U33" s="38">
        <v>0</v>
      </c>
      <c r="V33" s="38">
        <v>0</v>
      </c>
      <c r="W33" s="39">
        <f t="shared" si="9"/>
        <v>0</v>
      </c>
      <c r="X33" s="39">
        <f t="shared" si="10"/>
        <v>20</v>
      </c>
      <c r="Y33" s="39">
        <f t="shared" si="11"/>
        <v>0</v>
      </c>
      <c r="Z33" s="39">
        <f t="shared" si="12"/>
        <v>20</v>
      </c>
      <c r="AA33" s="341">
        <f t="shared" si="0"/>
        <v>208.30568964219967</v>
      </c>
      <c r="AB33" s="45">
        <v>169667</v>
      </c>
    </row>
    <row r="34" spans="1:28" s="45" customFormat="1" ht="12" customHeight="1">
      <c r="A34" s="36">
        <v>29</v>
      </c>
      <c r="B34" s="37" t="s">
        <v>162</v>
      </c>
      <c r="C34" s="38">
        <v>1389</v>
      </c>
      <c r="D34" s="38">
        <v>50</v>
      </c>
      <c r="E34" s="39">
        <f t="shared" si="1"/>
        <v>1439</v>
      </c>
      <c r="F34" s="38">
        <v>4</v>
      </c>
      <c r="G34" s="38">
        <v>1</v>
      </c>
      <c r="H34" s="39">
        <f t="shared" si="2"/>
        <v>5</v>
      </c>
      <c r="I34" s="38">
        <v>16</v>
      </c>
      <c r="J34" s="38">
        <v>1</v>
      </c>
      <c r="K34" s="39">
        <f t="shared" si="3"/>
        <v>17</v>
      </c>
      <c r="L34" s="38">
        <v>1</v>
      </c>
      <c r="M34" s="38">
        <v>0</v>
      </c>
      <c r="N34" s="39">
        <f t="shared" si="4"/>
        <v>1</v>
      </c>
      <c r="O34" s="39">
        <f t="shared" si="5"/>
        <v>17</v>
      </c>
      <c r="P34" s="39">
        <f t="shared" si="6"/>
        <v>1</v>
      </c>
      <c r="Q34" s="39">
        <f t="shared" si="7"/>
        <v>18</v>
      </c>
      <c r="R34" s="38">
        <v>3</v>
      </c>
      <c r="S34" s="38">
        <v>0</v>
      </c>
      <c r="T34" s="39">
        <f t="shared" si="8"/>
        <v>3</v>
      </c>
      <c r="U34" s="38">
        <v>0</v>
      </c>
      <c r="V34" s="38">
        <v>0</v>
      </c>
      <c r="W34" s="39">
        <f t="shared" si="9"/>
        <v>0</v>
      </c>
      <c r="X34" s="39">
        <f t="shared" si="10"/>
        <v>3</v>
      </c>
      <c r="Y34" s="39">
        <f t="shared" si="11"/>
        <v>0</v>
      </c>
      <c r="Z34" s="39">
        <f t="shared" si="12"/>
        <v>3</v>
      </c>
      <c r="AA34" s="341">
        <f t="shared" si="0"/>
        <v>233.75914135319684</v>
      </c>
      <c r="AB34" s="45">
        <v>98091</v>
      </c>
    </row>
    <row r="35" spans="1:28" s="45" customFormat="1" ht="12" customHeight="1">
      <c r="A35" s="36">
        <v>30</v>
      </c>
      <c r="B35" s="37" t="s">
        <v>163</v>
      </c>
      <c r="C35" s="38">
        <v>472</v>
      </c>
      <c r="D35" s="38">
        <v>8</v>
      </c>
      <c r="E35" s="39">
        <f t="shared" si="1"/>
        <v>480</v>
      </c>
      <c r="F35" s="38">
        <v>7</v>
      </c>
      <c r="G35" s="38">
        <v>0</v>
      </c>
      <c r="H35" s="39">
        <f t="shared" si="2"/>
        <v>7</v>
      </c>
      <c r="I35" s="38">
        <v>12</v>
      </c>
      <c r="J35" s="38">
        <v>0</v>
      </c>
      <c r="K35" s="39">
        <f t="shared" si="3"/>
        <v>12</v>
      </c>
      <c r="L35" s="38">
        <v>0</v>
      </c>
      <c r="M35" s="38">
        <v>0</v>
      </c>
      <c r="N35" s="39">
        <f t="shared" si="4"/>
        <v>0</v>
      </c>
      <c r="O35" s="39">
        <f t="shared" si="5"/>
        <v>12</v>
      </c>
      <c r="P35" s="39">
        <f t="shared" si="6"/>
        <v>0</v>
      </c>
      <c r="Q35" s="39">
        <f t="shared" si="7"/>
        <v>12</v>
      </c>
      <c r="R35" s="38">
        <v>9</v>
      </c>
      <c r="S35" s="38">
        <v>0</v>
      </c>
      <c r="T35" s="39">
        <f t="shared" si="8"/>
        <v>9</v>
      </c>
      <c r="U35" s="38">
        <v>0</v>
      </c>
      <c r="V35" s="38">
        <v>0</v>
      </c>
      <c r="W35" s="39">
        <f t="shared" si="9"/>
        <v>0</v>
      </c>
      <c r="X35" s="39">
        <f t="shared" si="10"/>
        <v>9</v>
      </c>
      <c r="Y35" s="39">
        <f t="shared" si="11"/>
        <v>0</v>
      </c>
      <c r="Z35" s="39">
        <f t="shared" si="12"/>
        <v>9</v>
      </c>
      <c r="AA35" s="341">
        <f t="shared" si="0"/>
        <v>212.31184252208237</v>
      </c>
      <c r="AB35" s="45">
        <v>36025</v>
      </c>
    </row>
    <row r="36" spans="1:28" s="45" customFormat="1" ht="12" customHeight="1">
      <c r="A36" s="36">
        <v>31</v>
      </c>
      <c r="B36" s="37" t="s">
        <v>164</v>
      </c>
      <c r="C36" s="38">
        <v>1308</v>
      </c>
      <c r="D36" s="38">
        <v>16</v>
      </c>
      <c r="E36" s="39">
        <f t="shared" si="1"/>
        <v>1324</v>
      </c>
      <c r="F36" s="38">
        <v>3</v>
      </c>
      <c r="G36" s="38">
        <v>0</v>
      </c>
      <c r="H36" s="39">
        <f t="shared" si="2"/>
        <v>3</v>
      </c>
      <c r="I36" s="38">
        <v>18</v>
      </c>
      <c r="J36" s="38">
        <v>0</v>
      </c>
      <c r="K36" s="39">
        <f t="shared" si="3"/>
        <v>18</v>
      </c>
      <c r="L36" s="38">
        <v>0</v>
      </c>
      <c r="M36" s="38">
        <v>0</v>
      </c>
      <c r="N36" s="39">
        <f t="shared" si="4"/>
        <v>0</v>
      </c>
      <c r="O36" s="39">
        <f t="shared" si="5"/>
        <v>18</v>
      </c>
      <c r="P36" s="39">
        <f t="shared" si="6"/>
        <v>0</v>
      </c>
      <c r="Q36" s="39">
        <f t="shared" si="7"/>
        <v>18</v>
      </c>
      <c r="R36" s="38">
        <v>9</v>
      </c>
      <c r="S36" s="38">
        <v>0</v>
      </c>
      <c r="T36" s="39">
        <f t="shared" si="8"/>
        <v>9</v>
      </c>
      <c r="U36" s="38">
        <v>0</v>
      </c>
      <c r="V36" s="38">
        <v>0</v>
      </c>
      <c r="W36" s="39">
        <f t="shared" si="9"/>
        <v>0</v>
      </c>
      <c r="X36" s="39">
        <f t="shared" si="10"/>
        <v>9</v>
      </c>
      <c r="Y36" s="39">
        <f t="shared" si="11"/>
        <v>0</v>
      </c>
      <c r="Z36" s="39">
        <f t="shared" si="12"/>
        <v>9</v>
      </c>
      <c r="AA36" s="341">
        <f t="shared" si="0"/>
        <v>180.534029036882</v>
      </c>
      <c r="AB36" s="45">
        <v>116860</v>
      </c>
    </row>
    <row r="37" spans="1:28" s="45" customFormat="1" ht="12" customHeight="1">
      <c r="A37" s="36">
        <v>32</v>
      </c>
      <c r="B37" s="37" t="s">
        <v>165</v>
      </c>
      <c r="C37" s="38">
        <v>101</v>
      </c>
      <c r="D37" s="38">
        <v>10</v>
      </c>
      <c r="E37" s="39">
        <f t="shared" si="1"/>
        <v>111</v>
      </c>
      <c r="F37" s="38">
        <v>2</v>
      </c>
      <c r="G37" s="38">
        <v>0</v>
      </c>
      <c r="H37" s="39">
        <f t="shared" si="2"/>
        <v>2</v>
      </c>
      <c r="I37" s="38">
        <v>2</v>
      </c>
      <c r="J37" s="38">
        <v>0</v>
      </c>
      <c r="K37" s="39">
        <f t="shared" si="3"/>
        <v>2</v>
      </c>
      <c r="L37" s="38">
        <v>4</v>
      </c>
      <c r="M37" s="38">
        <v>0</v>
      </c>
      <c r="N37" s="39">
        <f t="shared" si="4"/>
        <v>4</v>
      </c>
      <c r="O37" s="39">
        <f t="shared" si="5"/>
        <v>6</v>
      </c>
      <c r="P37" s="39">
        <f t="shared" si="6"/>
        <v>0</v>
      </c>
      <c r="Q37" s="39">
        <f t="shared" si="7"/>
        <v>6</v>
      </c>
      <c r="R37" s="38">
        <v>1</v>
      </c>
      <c r="S37" s="38">
        <v>0</v>
      </c>
      <c r="T37" s="39">
        <f t="shared" si="8"/>
        <v>1</v>
      </c>
      <c r="U37" s="38">
        <v>0</v>
      </c>
      <c r="V37" s="38">
        <v>0</v>
      </c>
      <c r="W37" s="39">
        <f t="shared" si="9"/>
        <v>0</v>
      </c>
      <c r="X37" s="39">
        <f t="shared" si="10"/>
        <v>1</v>
      </c>
      <c r="Y37" s="39">
        <f t="shared" si="11"/>
        <v>0</v>
      </c>
      <c r="Z37" s="39">
        <f t="shared" si="12"/>
        <v>1</v>
      </c>
      <c r="AA37" s="341">
        <f t="shared" si="0"/>
        <v>51.50171845313213</v>
      </c>
      <c r="AB37" s="45">
        <v>34343</v>
      </c>
    </row>
    <row r="38" spans="1:28" s="45" customFormat="1" ht="12" customHeight="1">
      <c r="A38" s="36">
        <v>33</v>
      </c>
      <c r="B38" s="37" t="s">
        <v>166</v>
      </c>
      <c r="C38" s="38">
        <v>1043</v>
      </c>
      <c r="D38" s="38">
        <v>12</v>
      </c>
      <c r="E38" s="39">
        <f t="shared" si="1"/>
        <v>1055</v>
      </c>
      <c r="F38" s="38">
        <v>86</v>
      </c>
      <c r="G38" s="38">
        <v>0</v>
      </c>
      <c r="H38" s="39">
        <f t="shared" si="2"/>
        <v>86</v>
      </c>
      <c r="I38" s="38">
        <v>43</v>
      </c>
      <c r="J38" s="38">
        <v>0</v>
      </c>
      <c r="K38" s="39">
        <f t="shared" si="3"/>
        <v>43</v>
      </c>
      <c r="L38" s="38">
        <v>2</v>
      </c>
      <c r="M38" s="38">
        <v>0</v>
      </c>
      <c r="N38" s="39">
        <f t="shared" si="4"/>
        <v>2</v>
      </c>
      <c r="O38" s="39">
        <f t="shared" si="5"/>
        <v>45</v>
      </c>
      <c r="P38" s="39">
        <f t="shared" si="6"/>
        <v>0</v>
      </c>
      <c r="Q38" s="39">
        <f t="shared" si="7"/>
        <v>45</v>
      </c>
      <c r="R38" s="38">
        <v>21</v>
      </c>
      <c r="S38" s="38">
        <v>0</v>
      </c>
      <c r="T38" s="39">
        <f t="shared" si="8"/>
        <v>21</v>
      </c>
      <c r="U38" s="38">
        <v>1</v>
      </c>
      <c r="V38" s="38">
        <v>0</v>
      </c>
      <c r="W38" s="39">
        <f t="shared" si="9"/>
        <v>1</v>
      </c>
      <c r="X38" s="39">
        <f t="shared" si="10"/>
        <v>22</v>
      </c>
      <c r="Y38" s="39">
        <f t="shared" si="11"/>
        <v>0</v>
      </c>
      <c r="Z38" s="39">
        <f t="shared" si="12"/>
        <v>22</v>
      </c>
      <c r="AA38" s="341">
        <f t="shared" si="0"/>
        <v>105.69731358019968</v>
      </c>
      <c r="AB38" s="45">
        <v>159047</v>
      </c>
    </row>
    <row r="39" spans="1:28" s="45" customFormat="1" ht="12" customHeight="1">
      <c r="A39" s="36">
        <v>35</v>
      </c>
      <c r="B39" s="37" t="s">
        <v>167</v>
      </c>
      <c r="C39" s="38">
        <v>282</v>
      </c>
      <c r="D39" s="38">
        <v>12</v>
      </c>
      <c r="E39" s="39">
        <f t="shared" si="1"/>
        <v>294</v>
      </c>
      <c r="F39" s="38">
        <v>1</v>
      </c>
      <c r="G39" s="38">
        <v>0</v>
      </c>
      <c r="H39" s="39">
        <f t="shared" si="2"/>
        <v>1</v>
      </c>
      <c r="I39" s="38">
        <v>56</v>
      </c>
      <c r="J39" s="38">
        <v>0</v>
      </c>
      <c r="K39" s="39">
        <f t="shared" si="3"/>
        <v>56</v>
      </c>
      <c r="L39" s="38">
        <v>2</v>
      </c>
      <c r="M39" s="38">
        <v>0</v>
      </c>
      <c r="N39" s="39">
        <f t="shared" si="4"/>
        <v>2</v>
      </c>
      <c r="O39" s="39">
        <f t="shared" si="5"/>
        <v>58</v>
      </c>
      <c r="P39" s="39">
        <f t="shared" si="6"/>
        <v>0</v>
      </c>
      <c r="Q39" s="39">
        <f t="shared" si="7"/>
        <v>58</v>
      </c>
      <c r="R39" s="38">
        <v>15</v>
      </c>
      <c r="S39" s="38">
        <v>0</v>
      </c>
      <c r="T39" s="39">
        <f t="shared" si="8"/>
        <v>15</v>
      </c>
      <c r="U39" s="38">
        <v>0</v>
      </c>
      <c r="V39" s="38">
        <v>0</v>
      </c>
      <c r="W39" s="39">
        <f t="shared" si="9"/>
        <v>0</v>
      </c>
      <c r="X39" s="39">
        <f t="shared" si="10"/>
        <v>15</v>
      </c>
      <c r="Y39" s="39">
        <f t="shared" si="11"/>
        <v>0</v>
      </c>
      <c r="Z39" s="39">
        <f t="shared" si="12"/>
        <v>15</v>
      </c>
      <c r="AA39" s="341">
        <f t="shared" si="0"/>
        <v>44.58714894688763</v>
      </c>
      <c r="AB39" s="45">
        <v>105069</v>
      </c>
    </row>
    <row r="40" spans="1:28" s="45" customFormat="1" ht="12" customHeight="1">
      <c r="A40" s="36">
        <v>36</v>
      </c>
      <c r="B40" s="37" t="s">
        <v>168</v>
      </c>
      <c r="C40" s="38">
        <v>76</v>
      </c>
      <c r="D40" s="38">
        <v>0</v>
      </c>
      <c r="E40" s="39">
        <f t="shared" si="1"/>
        <v>76</v>
      </c>
      <c r="F40" s="38">
        <v>0</v>
      </c>
      <c r="G40" s="38">
        <v>0</v>
      </c>
      <c r="H40" s="39">
        <f t="shared" si="2"/>
        <v>0</v>
      </c>
      <c r="I40" s="38">
        <v>13</v>
      </c>
      <c r="J40" s="38">
        <v>2</v>
      </c>
      <c r="K40" s="39">
        <f t="shared" si="3"/>
        <v>15</v>
      </c>
      <c r="L40" s="38">
        <v>1</v>
      </c>
      <c r="M40" s="38">
        <v>0</v>
      </c>
      <c r="N40" s="39">
        <f t="shared" si="4"/>
        <v>1</v>
      </c>
      <c r="O40" s="39">
        <f t="shared" si="5"/>
        <v>14</v>
      </c>
      <c r="P40" s="39">
        <f t="shared" si="6"/>
        <v>2</v>
      </c>
      <c r="Q40" s="39">
        <f t="shared" si="7"/>
        <v>16</v>
      </c>
      <c r="R40" s="38">
        <v>5</v>
      </c>
      <c r="S40" s="38">
        <v>0</v>
      </c>
      <c r="T40" s="39">
        <f t="shared" si="8"/>
        <v>5</v>
      </c>
      <c r="U40" s="38">
        <v>0</v>
      </c>
      <c r="V40" s="38">
        <v>0</v>
      </c>
      <c r="W40" s="39">
        <f t="shared" si="9"/>
        <v>0</v>
      </c>
      <c r="X40" s="39">
        <f t="shared" si="10"/>
        <v>5</v>
      </c>
      <c r="Y40" s="39">
        <f t="shared" si="11"/>
        <v>0</v>
      </c>
      <c r="Z40" s="39">
        <f t="shared" si="12"/>
        <v>5</v>
      </c>
      <c r="AA40" s="341">
        <f t="shared" si="0"/>
        <v>72.79939305194986</v>
      </c>
      <c r="AB40" s="45">
        <v>16635</v>
      </c>
    </row>
    <row r="41" spans="1:28" s="45" customFormat="1" ht="12" customHeight="1">
      <c r="A41" s="36">
        <v>37</v>
      </c>
      <c r="B41" s="37" t="s">
        <v>169</v>
      </c>
      <c r="C41" s="38">
        <v>23</v>
      </c>
      <c r="D41" s="38">
        <v>0</v>
      </c>
      <c r="E41" s="39">
        <f t="shared" si="1"/>
        <v>23</v>
      </c>
      <c r="F41" s="38">
        <v>0</v>
      </c>
      <c r="G41" s="38">
        <v>0</v>
      </c>
      <c r="H41" s="39">
        <f t="shared" si="2"/>
        <v>0</v>
      </c>
      <c r="I41" s="38">
        <v>4</v>
      </c>
      <c r="J41" s="38">
        <v>0</v>
      </c>
      <c r="K41" s="39">
        <f t="shared" si="3"/>
        <v>4</v>
      </c>
      <c r="L41" s="38">
        <v>0</v>
      </c>
      <c r="M41" s="38">
        <v>0</v>
      </c>
      <c r="N41" s="39">
        <f t="shared" si="4"/>
        <v>0</v>
      </c>
      <c r="O41" s="39">
        <f t="shared" si="5"/>
        <v>4</v>
      </c>
      <c r="P41" s="39">
        <f t="shared" si="6"/>
        <v>0</v>
      </c>
      <c r="Q41" s="39">
        <f t="shared" si="7"/>
        <v>4</v>
      </c>
      <c r="R41" s="38">
        <v>0</v>
      </c>
      <c r="S41" s="38">
        <v>0</v>
      </c>
      <c r="T41" s="39">
        <f t="shared" si="8"/>
        <v>0</v>
      </c>
      <c r="U41" s="38">
        <v>0</v>
      </c>
      <c r="V41" s="38">
        <v>0</v>
      </c>
      <c r="W41" s="39">
        <f t="shared" si="9"/>
        <v>0</v>
      </c>
      <c r="X41" s="39">
        <f t="shared" si="10"/>
        <v>0</v>
      </c>
      <c r="Y41" s="39">
        <f t="shared" si="11"/>
        <v>0</v>
      </c>
      <c r="Z41" s="39">
        <f t="shared" si="12"/>
        <v>0</v>
      </c>
      <c r="AA41" s="341">
        <f t="shared" si="0"/>
        <v>102.17236137309172</v>
      </c>
      <c r="AB41" s="45">
        <v>3587</v>
      </c>
    </row>
    <row r="42" spans="1:28" s="45" customFormat="1" ht="12" customHeight="1">
      <c r="A42" s="36">
        <v>38</v>
      </c>
      <c r="B42" s="37" t="s">
        <v>170</v>
      </c>
      <c r="C42" s="38">
        <v>346</v>
      </c>
      <c r="D42" s="38">
        <v>2</v>
      </c>
      <c r="E42" s="39">
        <f t="shared" si="1"/>
        <v>348</v>
      </c>
      <c r="F42" s="38">
        <v>1</v>
      </c>
      <c r="G42" s="38">
        <v>0</v>
      </c>
      <c r="H42" s="39">
        <f t="shared" si="2"/>
        <v>1</v>
      </c>
      <c r="I42" s="38">
        <v>25</v>
      </c>
      <c r="J42" s="38">
        <v>0</v>
      </c>
      <c r="K42" s="39">
        <f t="shared" si="3"/>
        <v>25</v>
      </c>
      <c r="L42" s="38">
        <v>1</v>
      </c>
      <c r="M42" s="38">
        <v>0</v>
      </c>
      <c r="N42" s="39">
        <f t="shared" si="4"/>
        <v>1</v>
      </c>
      <c r="O42" s="39">
        <f t="shared" si="5"/>
        <v>26</v>
      </c>
      <c r="P42" s="39">
        <f t="shared" si="6"/>
        <v>0</v>
      </c>
      <c r="Q42" s="39">
        <f t="shared" si="7"/>
        <v>26</v>
      </c>
      <c r="R42" s="38">
        <v>15</v>
      </c>
      <c r="S42" s="38">
        <v>0</v>
      </c>
      <c r="T42" s="39">
        <f t="shared" si="8"/>
        <v>15</v>
      </c>
      <c r="U42" s="38">
        <v>0</v>
      </c>
      <c r="V42" s="38">
        <v>0</v>
      </c>
      <c r="W42" s="39">
        <f t="shared" si="9"/>
        <v>0</v>
      </c>
      <c r="X42" s="39">
        <f t="shared" si="10"/>
        <v>15</v>
      </c>
      <c r="Y42" s="39">
        <f t="shared" si="11"/>
        <v>0</v>
      </c>
      <c r="Z42" s="39">
        <f t="shared" si="12"/>
        <v>15</v>
      </c>
      <c r="AA42" s="341">
        <f t="shared" si="0"/>
        <v>107.05408011838415</v>
      </c>
      <c r="AB42" s="45">
        <v>51798</v>
      </c>
    </row>
    <row r="43" spans="1:28" s="45" customFormat="1" ht="12" customHeight="1">
      <c r="A43" s="36">
        <v>39</v>
      </c>
      <c r="B43" s="37" t="s">
        <v>171</v>
      </c>
      <c r="C43" s="38">
        <v>8</v>
      </c>
      <c r="D43" s="38">
        <v>0</v>
      </c>
      <c r="E43" s="39">
        <f t="shared" si="1"/>
        <v>8</v>
      </c>
      <c r="F43" s="38">
        <v>0</v>
      </c>
      <c r="G43" s="38">
        <v>0</v>
      </c>
      <c r="H43" s="39">
        <f t="shared" si="2"/>
        <v>0</v>
      </c>
      <c r="I43" s="38">
        <v>8</v>
      </c>
      <c r="J43" s="38">
        <v>0</v>
      </c>
      <c r="K43" s="39">
        <f t="shared" si="3"/>
        <v>8</v>
      </c>
      <c r="L43" s="38">
        <v>0</v>
      </c>
      <c r="M43" s="38">
        <v>0</v>
      </c>
      <c r="N43" s="39">
        <f t="shared" si="4"/>
        <v>0</v>
      </c>
      <c r="O43" s="39">
        <f t="shared" si="5"/>
        <v>8</v>
      </c>
      <c r="P43" s="39">
        <f t="shared" si="6"/>
        <v>0</v>
      </c>
      <c r="Q43" s="39">
        <f t="shared" si="7"/>
        <v>8</v>
      </c>
      <c r="R43" s="38">
        <v>2</v>
      </c>
      <c r="S43" s="38">
        <v>0</v>
      </c>
      <c r="T43" s="39">
        <f t="shared" si="8"/>
        <v>2</v>
      </c>
      <c r="U43" s="38">
        <v>0</v>
      </c>
      <c r="V43" s="38">
        <v>0</v>
      </c>
      <c r="W43" s="39">
        <f t="shared" si="9"/>
        <v>0</v>
      </c>
      <c r="X43" s="39">
        <f t="shared" si="10"/>
        <v>2</v>
      </c>
      <c r="Y43" s="39">
        <f t="shared" si="11"/>
        <v>0</v>
      </c>
      <c r="Z43" s="39">
        <f t="shared" si="12"/>
        <v>2</v>
      </c>
      <c r="AA43" s="341">
        <f t="shared" si="0"/>
        <v>49.54355568634549</v>
      </c>
      <c r="AB43" s="45">
        <v>2573</v>
      </c>
    </row>
    <row r="44" spans="1:28" s="45" customFormat="1" ht="12" customHeight="1">
      <c r="A44" s="36">
        <v>41</v>
      </c>
      <c r="B44" s="37" t="s">
        <v>172</v>
      </c>
      <c r="C44" s="38">
        <v>3792</v>
      </c>
      <c r="D44" s="38">
        <v>44</v>
      </c>
      <c r="E44" s="39">
        <f t="shared" si="1"/>
        <v>3836</v>
      </c>
      <c r="F44" s="38">
        <v>4</v>
      </c>
      <c r="G44" s="38">
        <v>0</v>
      </c>
      <c r="H44" s="39">
        <f t="shared" si="2"/>
        <v>4</v>
      </c>
      <c r="I44" s="38">
        <v>243</v>
      </c>
      <c r="J44" s="38">
        <v>0</v>
      </c>
      <c r="K44" s="39">
        <f t="shared" si="3"/>
        <v>243</v>
      </c>
      <c r="L44" s="38">
        <v>0</v>
      </c>
      <c r="M44" s="38">
        <v>0</v>
      </c>
      <c r="N44" s="39">
        <f t="shared" si="4"/>
        <v>0</v>
      </c>
      <c r="O44" s="39">
        <f t="shared" si="5"/>
        <v>243</v>
      </c>
      <c r="P44" s="39">
        <f t="shared" si="6"/>
        <v>0</v>
      </c>
      <c r="Q44" s="39">
        <f t="shared" si="7"/>
        <v>243</v>
      </c>
      <c r="R44" s="38">
        <v>304</v>
      </c>
      <c r="S44" s="38">
        <v>0</v>
      </c>
      <c r="T44" s="39">
        <f t="shared" si="8"/>
        <v>304</v>
      </c>
      <c r="U44" s="38">
        <v>0</v>
      </c>
      <c r="V44" s="38">
        <v>0</v>
      </c>
      <c r="W44" s="39">
        <f t="shared" si="9"/>
        <v>0</v>
      </c>
      <c r="X44" s="39">
        <f t="shared" si="10"/>
        <v>304</v>
      </c>
      <c r="Y44" s="39">
        <f t="shared" si="11"/>
        <v>0</v>
      </c>
      <c r="Z44" s="39">
        <f t="shared" si="12"/>
        <v>304</v>
      </c>
      <c r="AA44" s="341">
        <f t="shared" si="0"/>
        <v>65.34846389099597</v>
      </c>
      <c r="AB44" s="45">
        <v>935363</v>
      </c>
    </row>
    <row r="45" spans="1:28" s="45" customFormat="1" ht="12" customHeight="1">
      <c r="A45" s="36">
        <v>42</v>
      </c>
      <c r="B45" s="37" t="s">
        <v>173</v>
      </c>
      <c r="C45" s="38">
        <v>1715</v>
      </c>
      <c r="D45" s="38">
        <v>3</v>
      </c>
      <c r="E45" s="39">
        <f t="shared" si="1"/>
        <v>1718</v>
      </c>
      <c r="F45" s="38">
        <v>2</v>
      </c>
      <c r="G45" s="38">
        <v>0</v>
      </c>
      <c r="H45" s="39">
        <f t="shared" si="2"/>
        <v>2</v>
      </c>
      <c r="I45" s="38">
        <v>73</v>
      </c>
      <c r="J45" s="38">
        <v>0</v>
      </c>
      <c r="K45" s="39">
        <f t="shared" si="3"/>
        <v>73</v>
      </c>
      <c r="L45" s="38">
        <v>1</v>
      </c>
      <c r="M45" s="38">
        <v>0</v>
      </c>
      <c r="N45" s="39">
        <f t="shared" si="4"/>
        <v>1</v>
      </c>
      <c r="O45" s="39">
        <f t="shared" si="5"/>
        <v>74</v>
      </c>
      <c r="P45" s="39">
        <f t="shared" si="6"/>
        <v>0</v>
      </c>
      <c r="Q45" s="39">
        <f t="shared" si="7"/>
        <v>74</v>
      </c>
      <c r="R45" s="38">
        <v>118</v>
      </c>
      <c r="S45" s="38">
        <v>0</v>
      </c>
      <c r="T45" s="39">
        <f t="shared" si="8"/>
        <v>118</v>
      </c>
      <c r="U45" s="38">
        <v>0</v>
      </c>
      <c r="V45" s="38">
        <v>0</v>
      </c>
      <c r="W45" s="39">
        <f t="shared" si="9"/>
        <v>0</v>
      </c>
      <c r="X45" s="39">
        <f t="shared" si="10"/>
        <v>118</v>
      </c>
      <c r="Y45" s="39">
        <f t="shared" si="11"/>
        <v>0</v>
      </c>
      <c r="Z45" s="39">
        <f t="shared" si="12"/>
        <v>118</v>
      </c>
      <c r="AA45" s="341">
        <f t="shared" si="0"/>
        <v>94.14302111770778</v>
      </c>
      <c r="AB45" s="45">
        <v>290785</v>
      </c>
    </row>
    <row r="46" spans="1:28" s="45" customFormat="1" ht="12" customHeight="1">
      <c r="A46" s="36">
        <v>43</v>
      </c>
      <c r="B46" s="37" t="s">
        <v>174</v>
      </c>
      <c r="C46" s="38">
        <v>2167</v>
      </c>
      <c r="D46" s="38">
        <v>28</v>
      </c>
      <c r="E46" s="39">
        <f t="shared" si="1"/>
        <v>2195</v>
      </c>
      <c r="F46" s="38">
        <v>10</v>
      </c>
      <c r="G46" s="38">
        <v>0</v>
      </c>
      <c r="H46" s="39">
        <f t="shared" si="2"/>
        <v>10</v>
      </c>
      <c r="I46" s="38">
        <v>88</v>
      </c>
      <c r="J46" s="38">
        <v>1</v>
      </c>
      <c r="K46" s="39">
        <f t="shared" si="3"/>
        <v>89</v>
      </c>
      <c r="L46" s="38">
        <v>1</v>
      </c>
      <c r="M46" s="38">
        <v>0</v>
      </c>
      <c r="N46" s="39">
        <f t="shared" si="4"/>
        <v>1</v>
      </c>
      <c r="O46" s="39">
        <f t="shared" si="5"/>
        <v>89</v>
      </c>
      <c r="P46" s="39">
        <f t="shared" si="6"/>
        <v>1</v>
      </c>
      <c r="Q46" s="39">
        <f t="shared" si="7"/>
        <v>90</v>
      </c>
      <c r="R46" s="38">
        <v>148</v>
      </c>
      <c r="S46" s="38">
        <v>0</v>
      </c>
      <c r="T46" s="39">
        <f t="shared" si="8"/>
        <v>148</v>
      </c>
      <c r="U46" s="38">
        <v>0</v>
      </c>
      <c r="V46" s="38">
        <v>0</v>
      </c>
      <c r="W46" s="39">
        <f t="shared" si="9"/>
        <v>0</v>
      </c>
      <c r="X46" s="39">
        <f t="shared" si="10"/>
        <v>148</v>
      </c>
      <c r="Y46" s="39">
        <f t="shared" si="11"/>
        <v>0</v>
      </c>
      <c r="Z46" s="39">
        <f t="shared" si="12"/>
        <v>148</v>
      </c>
      <c r="AA46" s="341">
        <f t="shared" si="0"/>
        <v>86.42414112145897</v>
      </c>
      <c r="AB46" s="45">
        <v>404703</v>
      </c>
    </row>
    <row r="47" spans="1:28" s="45" customFormat="1" ht="12" customHeight="1">
      <c r="A47" s="36">
        <v>45</v>
      </c>
      <c r="B47" s="37" t="s">
        <v>175</v>
      </c>
      <c r="C47" s="38">
        <v>245</v>
      </c>
      <c r="D47" s="38">
        <v>8</v>
      </c>
      <c r="E47" s="39">
        <f t="shared" si="1"/>
        <v>253</v>
      </c>
      <c r="F47" s="38">
        <v>0</v>
      </c>
      <c r="G47" s="38">
        <v>0</v>
      </c>
      <c r="H47" s="39">
        <f t="shared" si="2"/>
        <v>0</v>
      </c>
      <c r="I47" s="38">
        <v>1</v>
      </c>
      <c r="J47" s="38">
        <v>0</v>
      </c>
      <c r="K47" s="39">
        <f t="shared" si="3"/>
        <v>1</v>
      </c>
      <c r="L47" s="38">
        <v>0</v>
      </c>
      <c r="M47" s="38">
        <v>0</v>
      </c>
      <c r="N47" s="39">
        <f t="shared" si="4"/>
        <v>0</v>
      </c>
      <c r="O47" s="39">
        <f t="shared" si="5"/>
        <v>1</v>
      </c>
      <c r="P47" s="39">
        <f t="shared" si="6"/>
        <v>0</v>
      </c>
      <c r="Q47" s="39">
        <f t="shared" si="7"/>
        <v>1</v>
      </c>
      <c r="R47" s="38">
        <v>11</v>
      </c>
      <c r="S47" s="38">
        <v>0</v>
      </c>
      <c r="T47" s="39">
        <f t="shared" si="8"/>
        <v>11</v>
      </c>
      <c r="U47" s="38">
        <v>0</v>
      </c>
      <c r="V47" s="38">
        <v>0</v>
      </c>
      <c r="W47" s="39">
        <f t="shared" si="9"/>
        <v>0</v>
      </c>
      <c r="X47" s="39">
        <f t="shared" si="10"/>
        <v>11</v>
      </c>
      <c r="Y47" s="39">
        <f t="shared" si="11"/>
        <v>0</v>
      </c>
      <c r="Z47" s="39">
        <f t="shared" si="12"/>
        <v>11</v>
      </c>
      <c r="AA47" s="341">
        <f t="shared" si="0"/>
        <v>34.857246662038655</v>
      </c>
      <c r="AB47" s="45">
        <v>115655</v>
      </c>
    </row>
    <row r="48" spans="1:28" s="45" customFormat="1" ht="12" customHeight="1">
      <c r="A48" s="36">
        <v>46</v>
      </c>
      <c r="B48" s="37" t="s">
        <v>176</v>
      </c>
      <c r="C48" s="38">
        <v>1001</v>
      </c>
      <c r="D48" s="38">
        <v>108</v>
      </c>
      <c r="E48" s="39">
        <f t="shared" si="1"/>
        <v>1109</v>
      </c>
      <c r="F48" s="38">
        <v>1</v>
      </c>
      <c r="G48" s="38">
        <v>0</v>
      </c>
      <c r="H48" s="39">
        <f t="shared" si="2"/>
        <v>1</v>
      </c>
      <c r="I48" s="38">
        <v>28</v>
      </c>
      <c r="J48" s="38">
        <v>1</v>
      </c>
      <c r="K48" s="39">
        <f t="shared" si="3"/>
        <v>29</v>
      </c>
      <c r="L48" s="38">
        <v>0</v>
      </c>
      <c r="M48" s="38">
        <v>0</v>
      </c>
      <c r="N48" s="39">
        <f t="shared" si="4"/>
        <v>0</v>
      </c>
      <c r="O48" s="39">
        <f t="shared" si="5"/>
        <v>28</v>
      </c>
      <c r="P48" s="39">
        <f t="shared" si="6"/>
        <v>1</v>
      </c>
      <c r="Q48" s="39">
        <f t="shared" si="7"/>
        <v>29</v>
      </c>
      <c r="R48" s="38">
        <v>29</v>
      </c>
      <c r="S48" s="38">
        <v>2</v>
      </c>
      <c r="T48" s="39">
        <f t="shared" si="8"/>
        <v>31</v>
      </c>
      <c r="U48" s="38">
        <v>0</v>
      </c>
      <c r="V48" s="38">
        <v>0</v>
      </c>
      <c r="W48" s="39">
        <f t="shared" si="9"/>
        <v>0</v>
      </c>
      <c r="X48" s="39">
        <f t="shared" si="10"/>
        <v>29</v>
      </c>
      <c r="Y48" s="39">
        <f t="shared" si="11"/>
        <v>2</v>
      </c>
      <c r="Z48" s="39">
        <f t="shared" si="12"/>
        <v>31</v>
      </c>
      <c r="AA48" s="341">
        <v>37.55267013904102</v>
      </c>
      <c r="AB48" s="45">
        <v>478138</v>
      </c>
    </row>
    <row r="49" spans="1:28" s="45" customFormat="1" ht="12" customHeight="1">
      <c r="A49" s="36">
        <v>47</v>
      </c>
      <c r="B49" s="37" t="s">
        <v>177</v>
      </c>
      <c r="C49" s="38">
        <v>1336</v>
      </c>
      <c r="D49" s="38">
        <v>195</v>
      </c>
      <c r="E49" s="39">
        <f t="shared" si="1"/>
        <v>1531</v>
      </c>
      <c r="F49" s="38">
        <v>1</v>
      </c>
      <c r="G49" s="38">
        <v>0</v>
      </c>
      <c r="H49" s="39">
        <f t="shared" si="2"/>
        <v>1</v>
      </c>
      <c r="I49" s="38">
        <v>33</v>
      </c>
      <c r="J49" s="38">
        <v>1</v>
      </c>
      <c r="K49" s="39">
        <f t="shared" si="3"/>
        <v>34</v>
      </c>
      <c r="L49" s="38">
        <v>0</v>
      </c>
      <c r="M49" s="38">
        <v>0</v>
      </c>
      <c r="N49" s="39">
        <f t="shared" si="4"/>
        <v>0</v>
      </c>
      <c r="O49" s="39">
        <f t="shared" si="5"/>
        <v>33</v>
      </c>
      <c r="P49" s="39">
        <f t="shared" si="6"/>
        <v>1</v>
      </c>
      <c r="Q49" s="39">
        <f t="shared" si="7"/>
        <v>34</v>
      </c>
      <c r="R49" s="38">
        <v>42</v>
      </c>
      <c r="S49" s="38">
        <v>0</v>
      </c>
      <c r="T49" s="39">
        <f t="shared" si="8"/>
        <v>42</v>
      </c>
      <c r="U49" s="38">
        <v>0</v>
      </c>
      <c r="V49" s="38">
        <v>0</v>
      </c>
      <c r="W49" s="39">
        <f t="shared" si="9"/>
        <v>0</v>
      </c>
      <c r="X49" s="39">
        <f t="shared" si="10"/>
        <v>42</v>
      </c>
      <c r="Y49" s="39">
        <f t="shared" si="11"/>
        <v>0</v>
      </c>
      <c r="Z49" s="39">
        <f t="shared" si="12"/>
        <v>42</v>
      </c>
      <c r="AA49" s="341">
        <v>25.396161823932808</v>
      </c>
      <c r="AB49" s="45">
        <v>1065393</v>
      </c>
    </row>
    <row r="50" spans="1:28" s="45" customFormat="1" ht="12" customHeight="1">
      <c r="A50" s="36">
        <v>49</v>
      </c>
      <c r="B50" s="37" t="s">
        <v>178</v>
      </c>
      <c r="C50" s="38">
        <v>2299</v>
      </c>
      <c r="D50" s="38">
        <v>64</v>
      </c>
      <c r="E50" s="39">
        <f t="shared" si="1"/>
        <v>2363</v>
      </c>
      <c r="F50" s="38">
        <v>3</v>
      </c>
      <c r="G50" s="38">
        <v>0</v>
      </c>
      <c r="H50" s="39">
        <f t="shared" si="2"/>
        <v>3</v>
      </c>
      <c r="I50" s="38">
        <v>63</v>
      </c>
      <c r="J50" s="38">
        <v>1</v>
      </c>
      <c r="K50" s="39">
        <f t="shared" si="3"/>
        <v>64</v>
      </c>
      <c r="L50" s="38">
        <v>0</v>
      </c>
      <c r="M50" s="38">
        <v>0</v>
      </c>
      <c r="N50" s="39">
        <f t="shared" si="4"/>
        <v>0</v>
      </c>
      <c r="O50" s="39">
        <f t="shared" si="5"/>
        <v>63</v>
      </c>
      <c r="P50" s="39">
        <f t="shared" si="6"/>
        <v>1</v>
      </c>
      <c r="Q50" s="39">
        <f t="shared" si="7"/>
        <v>64</v>
      </c>
      <c r="R50" s="38">
        <v>193</v>
      </c>
      <c r="S50" s="38">
        <v>1</v>
      </c>
      <c r="T50" s="39">
        <f t="shared" si="8"/>
        <v>194</v>
      </c>
      <c r="U50" s="38">
        <v>0</v>
      </c>
      <c r="V50" s="38">
        <v>0</v>
      </c>
      <c r="W50" s="39">
        <f t="shared" si="9"/>
        <v>0</v>
      </c>
      <c r="X50" s="39">
        <f t="shared" si="10"/>
        <v>193</v>
      </c>
      <c r="Y50" s="39">
        <f t="shared" si="11"/>
        <v>1</v>
      </c>
      <c r="Z50" s="39">
        <f t="shared" si="12"/>
        <v>194</v>
      </c>
      <c r="AA50" s="341">
        <v>70.81699980161916</v>
      </c>
      <c r="AB50" s="45">
        <v>561331</v>
      </c>
    </row>
    <row r="51" spans="1:28" s="45" customFormat="1" ht="12" customHeight="1">
      <c r="A51" s="40">
        <v>50</v>
      </c>
      <c r="B51" s="41" t="s">
        <v>179</v>
      </c>
      <c r="C51" s="42">
        <v>239</v>
      </c>
      <c r="D51" s="42">
        <v>1</v>
      </c>
      <c r="E51" s="43">
        <f t="shared" si="1"/>
        <v>240</v>
      </c>
      <c r="F51" s="42">
        <v>3</v>
      </c>
      <c r="G51" s="42">
        <v>0</v>
      </c>
      <c r="H51" s="43">
        <f t="shared" si="2"/>
        <v>3</v>
      </c>
      <c r="I51" s="42">
        <v>8</v>
      </c>
      <c r="J51" s="42">
        <v>0</v>
      </c>
      <c r="K51" s="43">
        <f t="shared" si="3"/>
        <v>8</v>
      </c>
      <c r="L51" s="42">
        <v>0</v>
      </c>
      <c r="M51" s="42">
        <v>0</v>
      </c>
      <c r="N51" s="43">
        <f t="shared" si="4"/>
        <v>0</v>
      </c>
      <c r="O51" s="43">
        <f t="shared" si="5"/>
        <v>8</v>
      </c>
      <c r="P51" s="43">
        <f t="shared" si="6"/>
        <v>0</v>
      </c>
      <c r="Q51" s="43">
        <f t="shared" si="7"/>
        <v>8</v>
      </c>
      <c r="R51" s="42">
        <v>9</v>
      </c>
      <c r="S51" s="42">
        <v>0</v>
      </c>
      <c r="T51" s="43">
        <f t="shared" si="8"/>
        <v>9</v>
      </c>
      <c r="U51" s="42">
        <v>0</v>
      </c>
      <c r="V51" s="42">
        <v>0</v>
      </c>
      <c r="W51" s="43">
        <f t="shared" si="9"/>
        <v>0</v>
      </c>
      <c r="X51" s="43">
        <f>+R51+U51</f>
        <v>9</v>
      </c>
      <c r="Y51" s="43">
        <f>+V51+S51</f>
        <v>0</v>
      </c>
      <c r="Z51" s="43">
        <f t="shared" si="12"/>
        <v>9</v>
      </c>
      <c r="AA51" s="342">
        <v>128.569639044457</v>
      </c>
      <c r="AB51" s="45">
        <v>24585</v>
      </c>
    </row>
    <row r="52" spans="1:27" ht="22.5" customHeight="1">
      <c r="A52" s="31" t="s">
        <v>907</v>
      </c>
      <c r="AA52" s="503" t="s">
        <v>1012</v>
      </c>
    </row>
    <row r="53" spans="1:27" s="45" customFormat="1" ht="24" customHeight="1">
      <c r="A53" s="582" t="s">
        <v>1064</v>
      </c>
      <c r="B53" s="585" t="s">
        <v>1047</v>
      </c>
      <c r="C53" s="580" t="s">
        <v>1125</v>
      </c>
      <c r="D53" s="580"/>
      <c r="E53" s="581"/>
      <c r="F53" s="580" t="s">
        <v>1127</v>
      </c>
      <c r="G53" s="580"/>
      <c r="H53" s="581"/>
      <c r="I53" s="570" t="s">
        <v>1128</v>
      </c>
      <c r="J53" s="577"/>
      <c r="K53" s="577"/>
      <c r="L53" s="577"/>
      <c r="M53" s="577"/>
      <c r="N53" s="577"/>
      <c r="O53" s="577"/>
      <c r="P53" s="577"/>
      <c r="Q53" s="578"/>
      <c r="R53" s="579" t="s">
        <v>1129</v>
      </c>
      <c r="S53" s="580"/>
      <c r="T53" s="580"/>
      <c r="U53" s="580"/>
      <c r="V53" s="580"/>
      <c r="W53" s="580"/>
      <c r="X53" s="580"/>
      <c r="Y53" s="580"/>
      <c r="Z53" s="581"/>
      <c r="AA53" s="570" t="s">
        <v>1146</v>
      </c>
    </row>
    <row r="54" spans="1:27" s="45" customFormat="1" ht="33" customHeight="1">
      <c r="A54" s="583"/>
      <c r="B54" s="586"/>
      <c r="C54" s="588"/>
      <c r="D54" s="588"/>
      <c r="E54" s="589"/>
      <c r="F54" s="588" t="s">
        <v>907</v>
      </c>
      <c r="G54" s="588"/>
      <c r="H54" s="589"/>
      <c r="I54" s="570" t="s">
        <v>752</v>
      </c>
      <c r="J54" s="572"/>
      <c r="K54" s="573"/>
      <c r="L54" s="574" t="s">
        <v>753</v>
      </c>
      <c r="M54" s="575"/>
      <c r="N54" s="576"/>
      <c r="O54" s="570" t="s">
        <v>754</v>
      </c>
      <c r="P54" s="572"/>
      <c r="Q54" s="573"/>
      <c r="R54" s="570" t="s">
        <v>752</v>
      </c>
      <c r="S54" s="572"/>
      <c r="T54" s="573"/>
      <c r="U54" s="570" t="s">
        <v>1130</v>
      </c>
      <c r="V54" s="572"/>
      <c r="W54" s="573"/>
      <c r="X54" s="570" t="s">
        <v>754</v>
      </c>
      <c r="Y54" s="572"/>
      <c r="Z54" s="573"/>
      <c r="AA54" s="571"/>
    </row>
    <row r="55" spans="1:28" s="45" customFormat="1" ht="26.25" customHeight="1">
      <c r="A55" s="584"/>
      <c r="B55" s="587"/>
      <c r="C55" s="34" t="s">
        <v>756</v>
      </c>
      <c r="D55" s="35" t="s">
        <v>757</v>
      </c>
      <c r="E55" s="34" t="s">
        <v>758</v>
      </c>
      <c r="F55" s="34" t="s">
        <v>756</v>
      </c>
      <c r="G55" s="35" t="s">
        <v>757</v>
      </c>
      <c r="H55" s="34" t="s">
        <v>758</v>
      </c>
      <c r="I55" s="34" t="s">
        <v>756</v>
      </c>
      <c r="J55" s="35" t="s">
        <v>757</v>
      </c>
      <c r="K55" s="34" t="s">
        <v>759</v>
      </c>
      <c r="L55" s="34" t="s">
        <v>756</v>
      </c>
      <c r="M55" s="35" t="s">
        <v>757</v>
      </c>
      <c r="N55" s="34" t="s">
        <v>758</v>
      </c>
      <c r="O55" s="34" t="s">
        <v>756</v>
      </c>
      <c r="P55" s="35" t="s">
        <v>757</v>
      </c>
      <c r="Q55" s="34" t="s">
        <v>760</v>
      </c>
      <c r="R55" s="34" t="s">
        <v>756</v>
      </c>
      <c r="S55" s="35" t="s">
        <v>757</v>
      </c>
      <c r="T55" s="34" t="s">
        <v>758</v>
      </c>
      <c r="U55" s="34" t="s">
        <v>756</v>
      </c>
      <c r="V55" s="35" t="s">
        <v>757</v>
      </c>
      <c r="W55" s="34" t="s">
        <v>760</v>
      </c>
      <c r="X55" s="34" t="s">
        <v>756</v>
      </c>
      <c r="Y55" s="35" t="s">
        <v>757</v>
      </c>
      <c r="Z55" s="44" t="s">
        <v>760</v>
      </c>
      <c r="AA55" s="571"/>
      <c r="AB55" s="45" t="s">
        <v>907</v>
      </c>
    </row>
    <row r="56" spans="1:28" s="45" customFormat="1" ht="12.75" customHeight="1">
      <c r="A56" s="36">
        <v>51</v>
      </c>
      <c r="B56" s="37" t="s">
        <v>180</v>
      </c>
      <c r="C56" s="38">
        <v>47</v>
      </c>
      <c r="D56" s="38">
        <v>5</v>
      </c>
      <c r="E56" s="39">
        <f>+D56+C56</f>
        <v>52</v>
      </c>
      <c r="F56" s="38">
        <v>0</v>
      </c>
      <c r="G56" s="38">
        <v>0</v>
      </c>
      <c r="H56" s="39">
        <f>+G56+F56</f>
        <v>0</v>
      </c>
      <c r="I56" s="45">
        <v>7</v>
      </c>
      <c r="J56" s="38">
        <v>0</v>
      </c>
      <c r="K56" s="39">
        <f>+J56+I56</f>
        <v>7</v>
      </c>
      <c r="L56" s="38">
        <v>0</v>
      </c>
      <c r="M56" s="38">
        <v>0</v>
      </c>
      <c r="N56" s="39">
        <f>+M56+L56</f>
        <v>0</v>
      </c>
      <c r="O56" s="39">
        <f aca="true" t="shared" si="13" ref="O56:P99">+I56+L56</f>
        <v>7</v>
      </c>
      <c r="P56" s="39">
        <f t="shared" si="13"/>
        <v>0</v>
      </c>
      <c r="Q56" s="39">
        <f>+P56+O56</f>
        <v>7</v>
      </c>
      <c r="R56" s="38">
        <v>2</v>
      </c>
      <c r="S56" s="38">
        <v>0</v>
      </c>
      <c r="T56" s="39">
        <f>+S56+R56</f>
        <v>2</v>
      </c>
      <c r="U56" s="38">
        <v>0</v>
      </c>
      <c r="V56" s="38">
        <v>0</v>
      </c>
      <c r="W56" s="39">
        <f>+V56+U56</f>
        <v>0</v>
      </c>
      <c r="X56" s="39">
        <f>+R56+U56</f>
        <v>2</v>
      </c>
      <c r="Y56" s="39">
        <f>+V56+S56</f>
        <v>0</v>
      </c>
      <c r="Z56" s="39">
        <f>+W56+T56</f>
        <v>2</v>
      </c>
      <c r="AA56" s="341">
        <f aca="true" t="shared" si="14" ref="AA56:AA98">+E56/((E$100/AB$100)*AB56)*100</f>
        <v>132.2782881667122</v>
      </c>
      <c r="AB56" s="45">
        <v>6264</v>
      </c>
    </row>
    <row r="57" spans="1:28" s="45" customFormat="1" ht="12.75" customHeight="1">
      <c r="A57" s="36">
        <v>52</v>
      </c>
      <c r="B57" s="37" t="s">
        <v>181</v>
      </c>
      <c r="C57" s="38">
        <v>1245</v>
      </c>
      <c r="D57" s="38">
        <v>242</v>
      </c>
      <c r="E57" s="39">
        <f aca="true" t="shared" si="15" ref="E57:E99">+D57+C57</f>
        <v>1487</v>
      </c>
      <c r="F57" s="38">
        <v>7</v>
      </c>
      <c r="G57" s="38">
        <v>0</v>
      </c>
      <c r="H57" s="39">
        <f aca="true" t="shared" si="16" ref="H57:H99">+G57+F57</f>
        <v>7</v>
      </c>
      <c r="I57" s="45">
        <v>27</v>
      </c>
      <c r="J57" s="38">
        <v>0</v>
      </c>
      <c r="K57" s="39">
        <f aca="true" t="shared" si="17" ref="K57:K99">+J57+I57</f>
        <v>27</v>
      </c>
      <c r="L57" s="38">
        <v>0</v>
      </c>
      <c r="M57" s="38">
        <v>0</v>
      </c>
      <c r="N57" s="39">
        <f aca="true" t="shared" si="18" ref="N57:N99">+M57+L57</f>
        <v>0</v>
      </c>
      <c r="O57" s="39">
        <f t="shared" si="13"/>
        <v>27</v>
      </c>
      <c r="P57" s="39">
        <f t="shared" si="13"/>
        <v>0</v>
      </c>
      <c r="Q57" s="39">
        <f aca="true" t="shared" si="19" ref="Q57:Q99">+P57+O57</f>
        <v>27</v>
      </c>
      <c r="R57" s="38">
        <v>24</v>
      </c>
      <c r="S57" s="38">
        <v>0</v>
      </c>
      <c r="T57" s="39">
        <f aca="true" t="shared" si="20" ref="T57:T99">+S57+R57</f>
        <v>24</v>
      </c>
      <c r="U57" s="38">
        <v>0</v>
      </c>
      <c r="V57" s="38">
        <v>0</v>
      </c>
      <c r="W57" s="39">
        <f aca="true" t="shared" si="21" ref="W57:W99">+V57+U57</f>
        <v>0</v>
      </c>
      <c r="X57" s="39">
        <f aca="true" t="shared" si="22" ref="X57:X99">+R57+U57</f>
        <v>24</v>
      </c>
      <c r="Y57" s="39">
        <f aca="true" t="shared" si="23" ref="Y57:Y99">+V57+S57</f>
        <v>0</v>
      </c>
      <c r="Z57" s="39">
        <f aca="true" t="shared" si="24" ref="Z57:Z99">+W57+T57</f>
        <v>24</v>
      </c>
      <c r="AA57" s="341">
        <f t="shared" si="14"/>
        <v>120.15233639866449</v>
      </c>
      <c r="AB57" s="45">
        <v>197204</v>
      </c>
    </row>
    <row r="58" spans="1:28" s="45" customFormat="1" ht="12.75" customHeight="1">
      <c r="A58" s="36">
        <v>53</v>
      </c>
      <c r="B58" s="37" t="s">
        <v>182</v>
      </c>
      <c r="C58" s="38">
        <v>56</v>
      </c>
      <c r="D58" s="38"/>
      <c r="E58" s="39">
        <f t="shared" si="15"/>
        <v>56</v>
      </c>
      <c r="F58" s="38">
        <v>0</v>
      </c>
      <c r="G58" s="38">
        <v>0</v>
      </c>
      <c r="H58" s="39">
        <f t="shared" si="16"/>
        <v>0</v>
      </c>
      <c r="I58" s="45">
        <v>1</v>
      </c>
      <c r="J58" s="38">
        <v>0</v>
      </c>
      <c r="K58" s="39">
        <f t="shared" si="17"/>
        <v>1</v>
      </c>
      <c r="L58" s="38">
        <v>0</v>
      </c>
      <c r="M58" s="38">
        <v>0</v>
      </c>
      <c r="N58" s="39">
        <f t="shared" si="18"/>
        <v>0</v>
      </c>
      <c r="O58" s="39">
        <f t="shared" si="13"/>
        <v>1</v>
      </c>
      <c r="P58" s="39">
        <f t="shared" si="13"/>
        <v>0</v>
      </c>
      <c r="Q58" s="39">
        <f t="shared" si="19"/>
        <v>1</v>
      </c>
      <c r="R58" s="38">
        <v>0</v>
      </c>
      <c r="S58" s="38">
        <v>0</v>
      </c>
      <c r="T58" s="39">
        <f t="shared" si="20"/>
        <v>0</v>
      </c>
      <c r="U58" s="38">
        <v>0</v>
      </c>
      <c r="V58" s="38">
        <v>0</v>
      </c>
      <c r="W58" s="39">
        <f t="shared" si="21"/>
        <v>0</v>
      </c>
      <c r="X58" s="39">
        <f t="shared" si="22"/>
        <v>0</v>
      </c>
      <c r="Y58" s="39">
        <f t="shared" si="23"/>
        <v>0</v>
      </c>
      <c r="Z58" s="39">
        <f t="shared" si="24"/>
        <v>0</v>
      </c>
      <c r="AA58" s="341">
        <f t="shared" si="14"/>
        <v>53.22570721543506</v>
      </c>
      <c r="AB58" s="45">
        <v>16765</v>
      </c>
    </row>
    <row r="59" spans="1:28" s="45" customFormat="1" ht="12.75" customHeight="1">
      <c r="A59" s="36">
        <v>55</v>
      </c>
      <c r="B59" s="37" t="s">
        <v>183</v>
      </c>
      <c r="C59" s="38">
        <v>601</v>
      </c>
      <c r="D59" s="38">
        <v>177</v>
      </c>
      <c r="E59" s="39">
        <f t="shared" si="15"/>
        <v>778</v>
      </c>
      <c r="F59" s="38">
        <v>1</v>
      </c>
      <c r="G59" s="38">
        <v>0</v>
      </c>
      <c r="H59" s="39">
        <f t="shared" si="16"/>
        <v>1</v>
      </c>
      <c r="I59" s="45">
        <v>10</v>
      </c>
      <c r="J59" s="45">
        <v>1</v>
      </c>
      <c r="K59" s="39">
        <f t="shared" si="17"/>
        <v>11</v>
      </c>
      <c r="L59" s="38">
        <v>0</v>
      </c>
      <c r="M59" s="38">
        <v>0</v>
      </c>
      <c r="N59" s="39">
        <f t="shared" si="18"/>
        <v>0</v>
      </c>
      <c r="O59" s="39">
        <f t="shared" si="13"/>
        <v>10</v>
      </c>
      <c r="P59" s="39">
        <f t="shared" si="13"/>
        <v>1</v>
      </c>
      <c r="Q59" s="39">
        <f t="shared" si="19"/>
        <v>11</v>
      </c>
      <c r="R59" s="38">
        <v>9</v>
      </c>
      <c r="S59" s="38">
        <v>2</v>
      </c>
      <c r="T59" s="39">
        <f t="shared" si="20"/>
        <v>11</v>
      </c>
      <c r="U59" s="38">
        <v>0</v>
      </c>
      <c r="V59" s="38">
        <v>0</v>
      </c>
      <c r="W59" s="39">
        <f t="shared" si="21"/>
        <v>0</v>
      </c>
      <c r="X59" s="39">
        <f t="shared" si="22"/>
        <v>9</v>
      </c>
      <c r="Y59" s="39">
        <f t="shared" si="23"/>
        <v>2</v>
      </c>
      <c r="Z59" s="39">
        <f t="shared" si="24"/>
        <v>11</v>
      </c>
      <c r="AA59" s="341">
        <f t="shared" si="14"/>
        <v>79.61083395805957</v>
      </c>
      <c r="AB59" s="45">
        <v>155720</v>
      </c>
    </row>
    <row r="60" spans="1:28" s="45" customFormat="1" ht="12.75" customHeight="1">
      <c r="A60" s="36">
        <v>56</v>
      </c>
      <c r="B60" s="37" t="s">
        <v>184</v>
      </c>
      <c r="C60" s="38">
        <v>822</v>
      </c>
      <c r="D60" s="38">
        <v>194</v>
      </c>
      <c r="E60" s="39">
        <f t="shared" si="15"/>
        <v>1016</v>
      </c>
      <c r="F60" s="38">
        <v>0</v>
      </c>
      <c r="G60" s="38">
        <v>0</v>
      </c>
      <c r="H60" s="39">
        <f t="shared" si="16"/>
        <v>0</v>
      </c>
      <c r="I60" s="45">
        <v>10</v>
      </c>
      <c r="J60" s="45">
        <v>2</v>
      </c>
      <c r="K60" s="39">
        <f t="shared" si="17"/>
        <v>12</v>
      </c>
      <c r="L60" s="38">
        <v>0</v>
      </c>
      <c r="M60" s="38">
        <v>0</v>
      </c>
      <c r="N60" s="39">
        <f t="shared" si="18"/>
        <v>0</v>
      </c>
      <c r="O60" s="39">
        <f t="shared" si="13"/>
        <v>10</v>
      </c>
      <c r="P60" s="39">
        <f t="shared" si="13"/>
        <v>2</v>
      </c>
      <c r="Q60" s="39">
        <f t="shared" si="19"/>
        <v>12</v>
      </c>
      <c r="R60" s="38">
        <v>14</v>
      </c>
      <c r="S60" s="38">
        <v>0</v>
      </c>
      <c r="T60" s="39">
        <f t="shared" si="20"/>
        <v>14</v>
      </c>
      <c r="U60" s="38">
        <v>0</v>
      </c>
      <c r="V60" s="38">
        <v>0</v>
      </c>
      <c r="W60" s="39">
        <f t="shared" si="21"/>
        <v>0</v>
      </c>
      <c r="X60" s="39">
        <f t="shared" si="22"/>
        <v>14</v>
      </c>
      <c r="Y60" s="39">
        <f t="shared" si="23"/>
        <v>0</v>
      </c>
      <c r="Z60" s="39">
        <f t="shared" si="24"/>
        <v>14</v>
      </c>
      <c r="AA60" s="341">
        <f t="shared" si="14"/>
        <v>43.030585639589624</v>
      </c>
      <c r="AB60" s="45">
        <v>376230</v>
      </c>
    </row>
    <row r="61" spans="1:28" s="45" customFormat="1" ht="12.75" customHeight="1">
      <c r="A61" s="36">
        <v>58</v>
      </c>
      <c r="B61" s="37" t="s">
        <v>185</v>
      </c>
      <c r="C61" s="38">
        <v>6</v>
      </c>
      <c r="D61" s="38">
        <v>0</v>
      </c>
      <c r="E61" s="39">
        <f t="shared" si="15"/>
        <v>6</v>
      </c>
      <c r="F61" s="38">
        <v>0</v>
      </c>
      <c r="G61" s="38">
        <v>0</v>
      </c>
      <c r="H61" s="39">
        <f t="shared" si="16"/>
        <v>0</v>
      </c>
      <c r="I61" s="45">
        <v>1</v>
      </c>
      <c r="J61" s="38">
        <v>0</v>
      </c>
      <c r="K61" s="39">
        <f t="shared" si="17"/>
        <v>1</v>
      </c>
      <c r="L61" s="38">
        <v>0</v>
      </c>
      <c r="M61" s="38">
        <v>0</v>
      </c>
      <c r="N61" s="39">
        <f t="shared" si="18"/>
        <v>0</v>
      </c>
      <c r="O61" s="39">
        <f t="shared" si="13"/>
        <v>1</v>
      </c>
      <c r="P61" s="39">
        <f t="shared" si="13"/>
        <v>0</v>
      </c>
      <c r="Q61" s="39">
        <f t="shared" si="19"/>
        <v>1</v>
      </c>
      <c r="R61" s="38">
        <v>1</v>
      </c>
      <c r="S61" s="38">
        <v>0</v>
      </c>
      <c r="T61" s="39">
        <f t="shared" si="20"/>
        <v>1</v>
      </c>
      <c r="U61" s="38">
        <v>0</v>
      </c>
      <c r="V61" s="38">
        <v>0</v>
      </c>
      <c r="W61" s="39">
        <f t="shared" si="21"/>
        <v>0</v>
      </c>
      <c r="X61" s="39">
        <f t="shared" si="22"/>
        <v>1</v>
      </c>
      <c r="Y61" s="39">
        <f t="shared" si="23"/>
        <v>0</v>
      </c>
      <c r="Z61" s="39">
        <f t="shared" si="24"/>
        <v>1</v>
      </c>
      <c r="AA61" s="341">
        <f t="shared" si="14"/>
        <v>6.266003184278754</v>
      </c>
      <c r="AB61" s="45">
        <v>15258</v>
      </c>
    </row>
    <row r="62" spans="1:28" s="45" customFormat="1" ht="12.75" customHeight="1">
      <c r="A62" s="36">
        <v>59</v>
      </c>
      <c r="B62" s="37" t="s">
        <v>186</v>
      </c>
      <c r="C62" s="38">
        <v>12</v>
      </c>
      <c r="D62" s="38">
        <v>3</v>
      </c>
      <c r="E62" s="39">
        <f t="shared" si="15"/>
        <v>15</v>
      </c>
      <c r="F62" s="38">
        <v>0</v>
      </c>
      <c r="G62" s="38">
        <v>0</v>
      </c>
      <c r="H62" s="39">
        <f t="shared" si="16"/>
        <v>0</v>
      </c>
      <c r="I62" s="45">
        <v>1</v>
      </c>
      <c r="J62" s="38">
        <v>0</v>
      </c>
      <c r="K62" s="39">
        <f t="shared" si="17"/>
        <v>1</v>
      </c>
      <c r="L62" s="38">
        <v>0</v>
      </c>
      <c r="M62" s="38">
        <v>0</v>
      </c>
      <c r="N62" s="39">
        <f t="shared" si="18"/>
        <v>0</v>
      </c>
      <c r="O62" s="39">
        <f t="shared" si="13"/>
        <v>1</v>
      </c>
      <c r="P62" s="39">
        <f t="shared" si="13"/>
        <v>0</v>
      </c>
      <c r="Q62" s="39">
        <f t="shared" si="19"/>
        <v>1</v>
      </c>
      <c r="R62" s="38">
        <v>0</v>
      </c>
      <c r="S62" s="38">
        <v>0</v>
      </c>
      <c r="T62" s="39">
        <f t="shared" si="20"/>
        <v>0</v>
      </c>
      <c r="U62" s="38">
        <v>0</v>
      </c>
      <c r="V62" s="38">
        <v>0</v>
      </c>
      <c r="W62" s="39">
        <f t="shared" si="21"/>
        <v>0</v>
      </c>
      <c r="X62" s="39">
        <f t="shared" si="22"/>
        <v>0</v>
      </c>
      <c r="Y62" s="39">
        <f t="shared" si="23"/>
        <v>0</v>
      </c>
      <c r="Z62" s="39">
        <f t="shared" si="24"/>
        <v>0</v>
      </c>
      <c r="AA62" s="341">
        <f t="shared" si="14"/>
        <v>15.027770604483687</v>
      </c>
      <c r="AB62" s="45">
        <v>15905</v>
      </c>
    </row>
    <row r="63" spans="1:28" s="45" customFormat="1" ht="12.75" customHeight="1">
      <c r="A63" s="36">
        <v>60</v>
      </c>
      <c r="B63" s="37" t="s">
        <v>187</v>
      </c>
      <c r="C63" s="38">
        <v>4</v>
      </c>
      <c r="D63" s="38">
        <v>0</v>
      </c>
      <c r="E63" s="39">
        <f t="shared" si="15"/>
        <v>4</v>
      </c>
      <c r="F63" s="38">
        <v>0</v>
      </c>
      <c r="G63" s="38">
        <v>0</v>
      </c>
      <c r="H63" s="39">
        <f t="shared" si="16"/>
        <v>0</v>
      </c>
      <c r="I63" s="38">
        <v>0</v>
      </c>
      <c r="J63" s="38">
        <v>0</v>
      </c>
      <c r="K63" s="39">
        <f t="shared" si="17"/>
        <v>0</v>
      </c>
      <c r="L63" s="38">
        <v>0</v>
      </c>
      <c r="M63" s="38">
        <v>0</v>
      </c>
      <c r="N63" s="39">
        <f t="shared" si="18"/>
        <v>0</v>
      </c>
      <c r="O63" s="39">
        <f t="shared" si="13"/>
        <v>0</v>
      </c>
      <c r="P63" s="39">
        <f t="shared" si="13"/>
        <v>0</v>
      </c>
      <c r="Q63" s="39">
        <f t="shared" si="19"/>
        <v>0</v>
      </c>
      <c r="R63" s="38">
        <v>0</v>
      </c>
      <c r="S63" s="38">
        <v>1</v>
      </c>
      <c r="T63" s="39">
        <f t="shared" si="20"/>
        <v>1</v>
      </c>
      <c r="U63" s="38">
        <v>0</v>
      </c>
      <c r="V63" s="38">
        <v>0</v>
      </c>
      <c r="W63" s="39">
        <f t="shared" si="21"/>
        <v>0</v>
      </c>
      <c r="X63" s="39">
        <f t="shared" si="22"/>
        <v>0</v>
      </c>
      <c r="Y63" s="39">
        <f t="shared" si="23"/>
        <v>1</v>
      </c>
      <c r="Z63" s="39">
        <f t="shared" si="24"/>
        <v>1</v>
      </c>
      <c r="AA63" s="341">
        <f t="shared" si="14"/>
        <v>10.724850141424108</v>
      </c>
      <c r="AB63" s="45">
        <v>5943</v>
      </c>
    </row>
    <row r="64" spans="1:28" s="45" customFormat="1" ht="12.75" customHeight="1">
      <c r="A64" s="36">
        <v>61</v>
      </c>
      <c r="B64" s="37" t="s">
        <v>188</v>
      </c>
      <c r="C64" s="38">
        <v>9</v>
      </c>
      <c r="D64" s="38">
        <v>0</v>
      </c>
      <c r="E64" s="39">
        <f t="shared" si="15"/>
        <v>9</v>
      </c>
      <c r="F64" s="38">
        <v>0</v>
      </c>
      <c r="G64" s="38">
        <v>0</v>
      </c>
      <c r="H64" s="39">
        <f t="shared" si="16"/>
        <v>0</v>
      </c>
      <c r="I64" s="45">
        <v>15</v>
      </c>
      <c r="J64" s="38">
        <v>0</v>
      </c>
      <c r="K64" s="39">
        <f t="shared" si="17"/>
        <v>15</v>
      </c>
      <c r="L64" s="38">
        <v>0</v>
      </c>
      <c r="M64" s="38">
        <v>0</v>
      </c>
      <c r="N64" s="39">
        <f t="shared" si="18"/>
        <v>0</v>
      </c>
      <c r="O64" s="39">
        <f t="shared" si="13"/>
        <v>15</v>
      </c>
      <c r="P64" s="39">
        <f t="shared" si="13"/>
        <v>0</v>
      </c>
      <c r="Q64" s="39">
        <f t="shared" si="19"/>
        <v>15</v>
      </c>
      <c r="R64" s="38">
        <v>1</v>
      </c>
      <c r="S64" s="38">
        <v>0</v>
      </c>
      <c r="T64" s="39">
        <f t="shared" si="20"/>
        <v>1</v>
      </c>
      <c r="U64" s="38">
        <v>0</v>
      </c>
      <c r="V64" s="38">
        <v>0</v>
      </c>
      <c r="W64" s="39">
        <f t="shared" si="21"/>
        <v>0</v>
      </c>
      <c r="X64" s="39">
        <f t="shared" si="22"/>
        <v>1</v>
      </c>
      <c r="Y64" s="39">
        <f t="shared" si="23"/>
        <v>0</v>
      </c>
      <c r="Z64" s="39">
        <f t="shared" si="24"/>
        <v>1</v>
      </c>
      <c r="AA64" s="341">
        <f t="shared" si="14"/>
        <v>11.993812400985854</v>
      </c>
      <c r="AB64" s="45">
        <v>11957</v>
      </c>
    </row>
    <row r="65" spans="1:28" s="45" customFormat="1" ht="12.75" customHeight="1">
      <c r="A65" s="36">
        <v>62</v>
      </c>
      <c r="B65" s="37" t="s">
        <v>189</v>
      </c>
      <c r="C65" s="38">
        <v>8</v>
      </c>
      <c r="D65" s="38">
        <v>2</v>
      </c>
      <c r="E65" s="39">
        <f t="shared" si="15"/>
        <v>10</v>
      </c>
      <c r="F65" s="38">
        <v>0</v>
      </c>
      <c r="G65" s="38">
        <v>0</v>
      </c>
      <c r="H65" s="39">
        <f t="shared" si="16"/>
        <v>0</v>
      </c>
      <c r="I65" s="38">
        <v>0</v>
      </c>
      <c r="J65" s="38">
        <v>0</v>
      </c>
      <c r="K65" s="39">
        <f t="shared" si="17"/>
        <v>0</v>
      </c>
      <c r="L65" s="38">
        <v>0</v>
      </c>
      <c r="M65" s="38">
        <v>0</v>
      </c>
      <c r="N65" s="39">
        <f t="shared" si="18"/>
        <v>0</v>
      </c>
      <c r="O65" s="39">
        <f t="shared" si="13"/>
        <v>0</v>
      </c>
      <c r="P65" s="39">
        <f t="shared" si="13"/>
        <v>0</v>
      </c>
      <c r="Q65" s="39">
        <f t="shared" si="19"/>
        <v>0</v>
      </c>
      <c r="R65" s="38">
        <v>1</v>
      </c>
      <c r="S65" s="38">
        <v>0</v>
      </c>
      <c r="T65" s="39">
        <f t="shared" si="20"/>
        <v>1</v>
      </c>
      <c r="U65" s="38">
        <v>0</v>
      </c>
      <c r="V65" s="38">
        <v>0</v>
      </c>
      <c r="W65" s="39">
        <f t="shared" si="21"/>
        <v>0</v>
      </c>
      <c r="X65" s="39">
        <f t="shared" si="22"/>
        <v>1</v>
      </c>
      <c r="Y65" s="39">
        <f t="shared" si="23"/>
        <v>0</v>
      </c>
      <c r="Z65" s="39">
        <f t="shared" si="24"/>
        <v>1</v>
      </c>
      <c r="AA65" s="341">
        <f t="shared" si="14"/>
        <v>4.255654220447312</v>
      </c>
      <c r="AB65" s="45">
        <v>37443</v>
      </c>
    </row>
    <row r="66" spans="1:28" s="45" customFormat="1" ht="12.75" customHeight="1">
      <c r="A66" s="36">
        <v>63</v>
      </c>
      <c r="B66" s="37" t="s">
        <v>190</v>
      </c>
      <c r="C66" s="38">
        <v>12</v>
      </c>
      <c r="D66" s="38">
        <v>6</v>
      </c>
      <c r="E66" s="39">
        <f t="shared" si="15"/>
        <v>18</v>
      </c>
      <c r="F66" s="38">
        <v>0</v>
      </c>
      <c r="G66" s="38">
        <v>0</v>
      </c>
      <c r="H66" s="39">
        <f t="shared" si="16"/>
        <v>0</v>
      </c>
      <c r="I66" s="38">
        <v>0</v>
      </c>
      <c r="J66" s="38">
        <v>0</v>
      </c>
      <c r="K66" s="39">
        <f t="shared" si="17"/>
        <v>0</v>
      </c>
      <c r="L66" s="38">
        <v>0</v>
      </c>
      <c r="M66" s="38">
        <v>0</v>
      </c>
      <c r="N66" s="39">
        <f t="shared" si="18"/>
        <v>0</v>
      </c>
      <c r="O66" s="39">
        <f t="shared" si="13"/>
        <v>0</v>
      </c>
      <c r="P66" s="39">
        <f t="shared" si="13"/>
        <v>0</v>
      </c>
      <c r="Q66" s="39">
        <f t="shared" si="19"/>
        <v>0</v>
      </c>
      <c r="R66" s="38">
        <v>0</v>
      </c>
      <c r="S66" s="38">
        <v>0</v>
      </c>
      <c r="T66" s="39">
        <f t="shared" si="20"/>
        <v>0</v>
      </c>
      <c r="U66" s="38">
        <v>0</v>
      </c>
      <c r="V66" s="38">
        <v>0</v>
      </c>
      <c r="W66" s="39">
        <f t="shared" si="21"/>
        <v>0</v>
      </c>
      <c r="X66" s="39">
        <f t="shared" si="22"/>
        <v>0</v>
      </c>
      <c r="Y66" s="39">
        <f t="shared" si="23"/>
        <v>0</v>
      </c>
      <c r="Z66" s="39">
        <f t="shared" si="24"/>
        <v>0</v>
      </c>
      <c r="AA66" s="341">
        <f t="shared" si="14"/>
        <v>6.742043856827975</v>
      </c>
      <c r="AB66" s="45">
        <v>42542</v>
      </c>
    </row>
    <row r="67" spans="1:28" s="45" customFormat="1" ht="12.75" customHeight="1">
      <c r="A67" s="36">
        <v>64</v>
      </c>
      <c r="B67" s="37" t="s">
        <v>191</v>
      </c>
      <c r="C67" s="38">
        <v>6</v>
      </c>
      <c r="D67" s="38">
        <v>7</v>
      </c>
      <c r="E67" s="39">
        <f t="shared" si="15"/>
        <v>13</v>
      </c>
      <c r="F67" s="38">
        <v>0</v>
      </c>
      <c r="G67" s="38">
        <v>0</v>
      </c>
      <c r="H67" s="39">
        <f t="shared" si="16"/>
        <v>0</v>
      </c>
      <c r="I67" s="38">
        <v>0</v>
      </c>
      <c r="J67" s="38">
        <v>0</v>
      </c>
      <c r="K67" s="39">
        <f t="shared" si="17"/>
        <v>0</v>
      </c>
      <c r="L67" s="38">
        <v>0</v>
      </c>
      <c r="M67" s="38">
        <v>0</v>
      </c>
      <c r="N67" s="39">
        <f t="shared" si="18"/>
        <v>0</v>
      </c>
      <c r="O67" s="39">
        <f t="shared" si="13"/>
        <v>0</v>
      </c>
      <c r="P67" s="39">
        <f t="shared" si="13"/>
        <v>0</v>
      </c>
      <c r="Q67" s="39">
        <f t="shared" si="19"/>
        <v>0</v>
      </c>
      <c r="R67" s="38">
        <v>0</v>
      </c>
      <c r="S67" s="38">
        <v>0</v>
      </c>
      <c r="T67" s="39">
        <f t="shared" si="20"/>
        <v>0</v>
      </c>
      <c r="U67" s="38">
        <v>0</v>
      </c>
      <c r="V67" s="38">
        <v>0</v>
      </c>
      <c r="W67" s="39">
        <f t="shared" si="21"/>
        <v>0</v>
      </c>
      <c r="X67" s="39">
        <f t="shared" si="22"/>
        <v>0</v>
      </c>
      <c r="Y67" s="39">
        <f t="shared" si="23"/>
        <v>0</v>
      </c>
      <c r="Z67" s="39">
        <f t="shared" si="24"/>
        <v>0</v>
      </c>
      <c r="AA67" s="341">
        <f t="shared" si="14"/>
        <v>2.431026866201987</v>
      </c>
      <c r="AB67" s="45">
        <v>85210</v>
      </c>
    </row>
    <row r="68" spans="1:28" s="45" customFormat="1" ht="12.75" customHeight="1">
      <c r="A68" s="36">
        <v>65</v>
      </c>
      <c r="B68" s="37" t="s">
        <v>192</v>
      </c>
      <c r="C68" s="38">
        <v>8</v>
      </c>
      <c r="D68" s="38">
        <v>0</v>
      </c>
      <c r="E68" s="39">
        <f t="shared" si="15"/>
        <v>8</v>
      </c>
      <c r="F68" s="38">
        <v>0</v>
      </c>
      <c r="G68" s="38">
        <v>0</v>
      </c>
      <c r="H68" s="39">
        <f t="shared" si="16"/>
        <v>0</v>
      </c>
      <c r="I68" s="45">
        <v>1</v>
      </c>
      <c r="J68" s="38">
        <v>0</v>
      </c>
      <c r="K68" s="39">
        <f t="shared" si="17"/>
        <v>1</v>
      </c>
      <c r="L68" s="38">
        <v>0</v>
      </c>
      <c r="M68" s="38">
        <v>0</v>
      </c>
      <c r="N68" s="39">
        <f t="shared" si="18"/>
        <v>0</v>
      </c>
      <c r="O68" s="39">
        <f t="shared" si="13"/>
        <v>1</v>
      </c>
      <c r="P68" s="39">
        <f t="shared" si="13"/>
        <v>0</v>
      </c>
      <c r="Q68" s="39">
        <f t="shared" si="19"/>
        <v>1</v>
      </c>
      <c r="R68" s="38">
        <v>0</v>
      </c>
      <c r="S68" s="38">
        <v>0</v>
      </c>
      <c r="T68" s="39">
        <f t="shared" si="20"/>
        <v>0</v>
      </c>
      <c r="U68" s="38">
        <v>0</v>
      </c>
      <c r="V68" s="38">
        <v>0</v>
      </c>
      <c r="W68" s="39">
        <f t="shared" si="21"/>
        <v>0</v>
      </c>
      <c r="X68" s="39">
        <f t="shared" si="22"/>
        <v>0</v>
      </c>
      <c r="Y68" s="39">
        <f t="shared" si="23"/>
        <v>0</v>
      </c>
      <c r="Z68" s="39">
        <f t="shared" si="24"/>
        <v>0</v>
      </c>
      <c r="AA68" s="341">
        <f t="shared" si="14"/>
        <v>5.31214605079664</v>
      </c>
      <c r="AB68" s="45">
        <v>23997</v>
      </c>
    </row>
    <row r="69" spans="1:28" s="45" customFormat="1" ht="12.75" customHeight="1">
      <c r="A69" s="36">
        <v>66</v>
      </c>
      <c r="B69" s="37" t="s">
        <v>193</v>
      </c>
      <c r="C69" s="38">
        <v>12</v>
      </c>
      <c r="D69" s="38">
        <v>2</v>
      </c>
      <c r="E69" s="39">
        <f t="shared" si="15"/>
        <v>14</v>
      </c>
      <c r="F69" s="38">
        <v>0</v>
      </c>
      <c r="G69" s="38">
        <v>0</v>
      </c>
      <c r="H69" s="39">
        <f t="shared" si="16"/>
        <v>0</v>
      </c>
      <c r="I69" s="45">
        <v>1</v>
      </c>
      <c r="J69" s="38">
        <v>0</v>
      </c>
      <c r="K69" s="39">
        <f t="shared" si="17"/>
        <v>1</v>
      </c>
      <c r="L69" s="38">
        <v>0</v>
      </c>
      <c r="M69" s="38">
        <v>0</v>
      </c>
      <c r="N69" s="39">
        <f t="shared" si="18"/>
        <v>0</v>
      </c>
      <c r="O69" s="39">
        <f t="shared" si="13"/>
        <v>1</v>
      </c>
      <c r="P69" s="39">
        <f t="shared" si="13"/>
        <v>0</v>
      </c>
      <c r="Q69" s="39">
        <f t="shared" si="19"/>
        <v>1</v>
      </c>
      <c r="R69" s="38">
        <v>1</v>
      </c>
      <c r="S69" s="38">
        <v>0</v>
      </c>
      <c r="T69" s="39">
        <f t="shared" si="20"/>
        <v>1</v>
      </c>
      <c r="U69" s="38">
        <v>0</v>
      </c>
      <c r="V69" s="38">
        <v>0</v>
      </c>
      <c r="W69" s="39">
        <f t="shared" si="21"/>
        <v>0</v>
      </c>
      <c r="X69" s="39">
        <f t="shared" si="22"/>
        <v>1</v>
      </c>
      <c r="Y69" s="39">
        <f t="shared" si="23"/>
        <v>0</v>
      </c>
      <c r="Z69" s="39">
        <f t="shared" si="24"/>
        <v>1</v>
      </c>
      <c r="AA69" s="341">
        <f t="shared" si="14"/>
        <v>6.88929450500887</v>
      </c>
      <c r="AB69" s="45">
        <v>32381</v>
      </c>
    </row>
    <row r="70" spans="1:28" s="45" customFormat="1" ht="12.75" customHeight="1">
      <c r="A70" s="36">
        <v>68</v>
      </c>
      <c r="B70" s="37" t="s">
        <v>194</v>
      </c>
      <c r="C70" s="38">
        <v>6</v>
      </c>
      <c r="D70" s="38">
        <v>1</v>
      </c>
      <c r="E70" s="39">
        <f t="shared" si="15"/>
        <v>7</v>
      </c>
      <c r="F70" s="38">
        <v>0</v>
      </c>
      <c r="G70" s="38">
        <v>0</v>
      </c>
      <c r="H70" s="39">
        <f t="shared" si="16"/>
        <v>0</v>
      </c>
      <c r="I70" s="38">
        <v>0</v>
      </c>
      <c r="J70" s="38">
        <v>0</v>
      </c>
      <c r="K70" s="39">
        <f t="shared" si="17"/>
        <v>0</v>
      </c>
      <c r="L70" s="38">
        <v>0</v>
      </c>
      <c r="M70" s="38">
        <v>0</v>
      </c>
      <c r="N70" s="39">
        <f t="shared" si="18"/>
        <v>0</v>
      </c>
      <c r="O70" s="39">
        <f t="shared" si="13"/>
        <v>0</v>
      </c>
      <c r="P70" s="39">
        <f t="shared" si="13"/>
        <v>0</v>
      </c>
      <c r="Q70" s="39">
        <f t="shared" si="19"/>
        <v>0</v>
      </c>
      <c r="R70" s="38">
        <v>0</v>
      </c>
      <c r="S70" s="38">
        <v>0</v>
      </c>
      <c r="T70" s="39">
        <f t="shared" si="20"/>
        <v>0</v>
      </c>
      <c r="U70" s="38">
        <v>0</v>
      </c>
      <c r="V70" s="38">
        <v>0</v>
      </c>
      <c r="W70" s="39">
        <f t="shared" si="21"/>
        <v>0</v>
      </c>
      <c r="X70" s="39">
        <f t="shared" si="22"/>
        <v>0</v>
      </c>
      <c r="Y70" s="39">
        <f t="shared" si="23"/>
        <v>0</v>
      </c>
      <c r="Z70" s="39">
        <f t="shared" si="24"/>
        <v>0</v>
      </c>
      <c r="AA70" s="341">
        <f t="shared" si="14"/>
        <v>6.691530546724224</v>
      </c>
      <c r="AB70" s="45">
        <v>16669</v>
      </c>
    </row>
    <row r="71" spans="1:28" s="45" customFormat="1" ht="12.75" customHeight="1">
      <c r="A71" s="36">
        <v>69</v>
      </c>
      <c r="B71" s="37" t="s">
        <v>195</v>
      </c>
      <c r="C71" s="38">
        <v>12</v>
      </c>
      <c r="D71" s="38">
        <v>6</v>
      </c>
      <c r="E71" s="39">
        <f t="shared" si="15"/>
        <v>18</v>
      </c>
      <c r="F71" s="38">
        <v>0</v>
      </c>
      <c r="G71" s="38">
        <v>0</v>
      </c>
      <c r="H71" s="39">
        <f t="shared" si="16"/>
        <v>0</v>
      </c>
      <c r="I71" s="45">
        <v>1</v>
      </c>
      <c r="J71" s="38">
        <v>0</v>
      </c>
      <c r="K71" s="39">
        <f t="shared" si="17"/>
        <v>1</v>
      </c>
      <c r="L71" s="38">
        <v>0</v>
      </c>
      <c r="M71" s="38">
        <v>0</v>
      </c>
      <c r="N71" s="39">
        <f t="shared" si="18"/>
        <v>0</v>
      </c>
      <c r="O71" s="39">
        <f t="shared" si="13"/>
        <v>1</v>
      </c>
      <c r="P71" s="39">
        <f t="shared" si="13"/>
        <v>0</v>
      </c>
      <c r="Q71" s="39">
        <f t="shared" si="19"/>
        <v>1</v>
      </c>
      <c r="R71" s="38">
        <v>1</v>
      </c>
      <c r="S71" s="38">
        <v>0</v>
      </c>
      <c r="T71" s="39">
        <f t="shared" si="20"/>
        <v>1</v>
      </c>
      <c r="U71" s="38">
        <v>0</v>
      </c>
      <c r="V71" s="38">
        <v>0</v>
      </c>
      <c r="W71" s="39">
        <f t="shared" si="21"/>
        <v>0</v>
      </c>
      <c r="X71" s="39">
        <f t="shared" si="22"/>
        <v>1</v>
      </c>
      <c r="Y71" s="39">
        <f t="shared" si="23"/>
        <v>0</v>
      </c>
      <c r="Z71" s="39">
        <f t="shared" si="24"/>
        <v>1</v>
      </c>
      <c r="AA71" s="341">
        <f t="shared" si="14"/>
        <v>2.6362377389238474</v>
      </c>
      <c r="AB71" s="45">
        <v>108799</v>
      </c>
    </row>
    <row r="72" spans="1:28" s="45" customFormat="1" ht="12.75" customHeight="1">
      <c r="A72" s="36">
        <v>70</v>
      </c>
      <c r="B72" s="37" t="s">
        <v>196</v>
      </c>
      <c r="C72" s="38">
        <v>297</v>
      </c>
      <c r="D72" s="38">
        <v>37</v>
      </c>
      <c r="E72" s="39">
        <f t="shared" si="15"/>
        <v>334</v>
      </c>
      <c r="F72" s="38">
        <v>2</v>
      </c>
      <c r="G72" s="38">
        <v>1</v>
      </c>
      <c r="H72" s="39">
        <f t="shared" si="16"/>
        <v>3</v>
      </c>
      <c r="I72" s="45">
        <v>11</v>
      </c>
      <c r="J72" s="38">
        <v>0</v>
      </c>
      <c r="K72" s="39">
        <f t="shared" si="17"/>
        <v>11</v>
      </c>
      <c r="L72" s="38">
        <v>0</v>
      </c>
      <c r="M72" s="38">
        <v>0</v>
      </c>
      <c r="N72" s="39">
        <f t="shared" si="18"/>
        <v>0</v>
      </c>
      <c r="O72" s="39">
        <f t="shared" si="13"/>
        <v>11</v>
      </c>
      <c r="P72" s="39">
        <f t="shared" si="13"/>
        <v>0</v>
      </c>
      <c r="Q72" s="39">
        <f t="shared" si="19"/>
        <v>11</v>
      </c>
      <c r="R72" s="38">
        <v>11</v>
      </c>
      <c r="S72" s="38">
        <v>0</v>
      </c>
      <c r="T72" s="39">
        <f t="shared" si="20"/>
        <v>11</v>
      </c>
      <c r="U72" s="38">
        <v>0</v>
      </c>
      <c r="V72" s="38">
        <v>0</v>
      </c>
      <c r="W72" s="39">
        <f t="shared" si="21"/>
        <v>0</v>
      </c>
      <c r="X72" s="39">
        <f t="shared" si="22"/>
        <v>11</v>
      </c>
      <c r="Y72" s="39">
        <f t="shared" si="23"/>
        <v>0</v>
      </c>
      <c r="Z72" s="39">
        <f t="shared" si="24"/>
        <v>11</v>
      </c>
      <c r="AA72" s="341">
        <f t="shared" si="14"/>
        <v>18.999714390894347</v>
      </c>
      <c r="AB72" s="45">
        <v>280115</v>
      </c>
    </row>
    <row r="73" spans="1:28" s="45" customFormat="1" ht="12.75" customHeight="1">
      <c r="A73" s="36">
        <v>71</v>
      </c>
      <c r="B73" s="37" t="s">
        <v>197</v>
      </c>
      <c r="C73" s="38">
        <v>105</v>
      </c>
      <c r="D73" s="38">
        <v>5</v>
      </c>
      <c r="E73" s="39">
        <f t="shared" si="15"/>
        <v>110</v>
      </c>
      <c r="F73" s="38">
        <v>0</v>
      </c>
      <c r="G73" s="38">
        <v>0</v>
      </c>
      <c r="H73" s="39">
        <f t="shared" si="16"/>
        <v>0</v>
      </c>
      <c r="I73" s="45">
        <v>40</v>
      </c>
      <c r="J73" s="45">
        <v>1</v>
      </c>
      <c r="K73" s="39">
        <f t="shared" si="17"/>
        <v>41</v>
      </c>
      <c r="L73" s="38">
        <v>2</v>
      </c>
      <c r="M73" s="38">
        <v>0</v>
      </c>
      <c r="N73" s="39">
        <f t="shared" si="18"/>
        <v>2</v>
      </c>
      <c r="O73" s="39">
        <f t="shared" si="13"/>
        <v>42</v>
      </c>
      <c r="P73" s="39">
        <f t="shared" si="13"/>
        <v>1</v>
      </c>
      <c r="Q73" s="39">
        <f t="shared" si="19"/>
        <v>43</v>
      </c>
      <c r="R73" s="38">
        <v>17</v>
      </c>
      <c r="S73" s="38">
        <v>0</v>
      </c>
      <c r="T73" s="39">
        <f t="shared" si="20"/>
        <v>17</v>
      </c>
      <c r="U73" s="38">
        <v>0</v>
      </c>
      <c r="V73" s="38">
        <v>0</v>
      </c>
      <c r="W73" s="39">
        <f t="shared" si="21"/>
        <v>0</v>
      </c>
      <c r="X73" s="39">
        <f t="shared" si="22"/>
        <v>17</v>
      </c>
      <c r="Y73" s="39">
        <f t="shared" si="23"/>
        <v>0</v>
      </c>
      <c r="Z73" s="39">
        <f t="shared" si="24"/>
        <v>17</v>
      </c>
      <c r="AA73" s="341">
        <f t="shared" si="14"/>
        <v>17.724634146408086</v>
      </c>
      <c r="AB73" s="45">
        <v>98890</v>
      </c>
    </row>
    <row r="74" spans="1:28" s="45" customFormat="1" ht="12.75" customHeight="1">
      <c r="A74" s="36">
        <v>72</v>
      </c>
      <c r="B74" s="37" t="s">
        <v>198</v>
      </c>
      <c r="C74" s="38">
        <v>8</v>
      </c>
      <c r="D74" s="38">
        <v>2</v>
      </c>
      <c r="E74" s="39">
        <f t="shared" si="15"/>
        <v>10</v>
      </c>
      <c r="F74" s="38">
        <v>1</v>
      </c>
      <c r="G74" s="38">
        <v>0</v>
      </c>
      <c r="H74" s="39">
        <f t="shared" si="16"/>
        <v>1</v>
      </c>
      <c r="I74" s="45">
        <v>4</v>
      </c>
      <c r="J74" s="38">
        <v>0</v>
      </c>
      <c r="K74" s="39">
        <f t="shared" si="17"/>
        <v>4</v>
      </c>
      <c r="L74" s="38">
        <v>0</v>
      </c>
      <c r="M74" s="38">
        <v>0</v>
      </c>
      <c r="N74" s="39">
        <f t="shared" si="18"/>
        <v>0</v>
      </c>
      <c r="O74" s="39">
        <f t="shared" si="13"/>
        <v>4</v>
      </c>
      <c r="P74" s="39">
        <f t="shared" si="13"/>
        <v>0</v>
      </c>
      <c r="Q74" s="39">
        <f t="shared" si="19"/>
        <v>4</v>
      </c>
      <c r="R74" s="38">
        <v>3</v>
      </c>
      <c r="S74" s="38">
        <v>0</v>
      </c>
      <c r="T74" s="39">
        <f t="shared" si="20"/>
        <v>3</v>
      </c>
      <c r="U74" s="38">
        <v>0</v>
      </c>
      <c r="V74" s="38">
        <v>0</v>
      </c>
      <c r="W74" s="39">
        <f t="shared" si="21"/>
        <v>0</v>
      </c>
      <c r="X74" s="39">
        <f t="shared" si="22"/>
        <v>3</v>
      </c>
      <c r="Y74" s="39">
        <f t="shared" si="23"/>
        <v>0</v>
      </c>
      <c r="Z74" s="39">
        <f t="shared" si="24"/>
        <v>3</v>
      </c>
      <c r="AA74" s="341">
        <f t="shared" si="14"/>
        <v>22.011943773478205</v>
      </c>
      <c r="AB74" s="45">
        <v>7239</v>
      </c>
    </row>
    <row r="75" spans="1:28" s="45" customFormat="1" ht="12.75" customHeight="1">
      <c r="A75" s="36">
        <v>73</v>
      </c>
      <c r="B75" s="37" t="s">
        <v>199</v>
      </c>
      <c r="C75" s="38">
        <v>51</v>
      </c>
      <c r="D75" s="38">
        <v>15</v>
      </c>
      <c r="E75" s="39">
        <f t="shared" si="15"/>
        <v>66</v>
      </c>
      <c r="F75" s="38">
        <v>0</v>
      </c>
      <c r="G75" s="38">
        <v>0</v>
      </c>
      <c r="H75" s="39">
        <f t="shared" si="16"/>
        <v>0</v>
      </c>
      <c r="I75" s="45">
        <v>2</v>
      </c>
      <c r="J75" s="38">
        <v>0</v>
      </c>
      <c r="K75" s="39">
        <f t="shared" si="17"/>
        <v>2</v>
      </c>
      <c r="L75" s="38">
        <v>1</v>
      </c>
      <c r="M75" s="38">
        <v>0</v>
      </c>
      <c r="N75" s="39">
        <f t="shared" si="18"/>
        <v>1</v>
      </c>
      <c r="O75" s="39">
        <f t="shared" si="13"/>
        <v>3</v>
      </c>
      <c r="P75" s="39">
        <f t="shared" si="13"/>
        <v>0</v>
      </c>
      <c r="Q75" s="39">
        <f t="shared" si="19"/>
        <v>3</v>
      </c>
      <c r="R75" s="38">
        <v>2</v>
      </c>
      <c r="S75" s="38">
        <v>0</v>
      </c>
      <c r="T75" s="39">
        <f t="shared" si="20"/>
        <v>2</v>
      </c>
      <c r="U75" s="38">
        <v>0</v>
      </c>
      <c r="V75" s="38">
        <v>0</v>
      </c>
      <c r="W75" s="39">
        <f t="shared" si="21"/>
        <v>0</v>
      </c>
      <c r="X75" s="39">
        <f t="shared" si="22"/>
        <v>2</v>
      </c>
      <c r="Y75" s="39">
        <f t="shared" si="23"/>
        <v>0</v>
      </c>
      <c r="Z75" s="39">
        <f t="shared" si="24"/>
        <v>2</v>
      </c>
      <c r="AA75" s="341">
        <f t="shared" si="14"/>
        <v>20.970975342339376</v>
      </c>
      <c r="AB75" s="45">
        <v>50149</v>
      </c>
    </row>
    <row r="76" spans="1:28" s="45" customFormat="1" ht="12.75" customHeight="1">
      <c r="A76" s="36">
        <v>74</v>
      </c>
      <c r="B76" s="37" t="s">
        <v>200</v>
      </c>
      <c r="C76" s="38">
        <v>11</v>
      </c>
      <c r="D76" s="38">
        <v>1</v>
      </c>
      <c r="E76" s="39">
        <f t="shared" si="15"/>
        <v>12</v>
      </c>
      <c r="F76" s="38">
        <v>0</v>
      </c>
      <c r="G76" s="38">
        <v>0</v>
      </c>
      <c r="H76" s="39">
        <f t="shared" si="16"/>
        <v>0</v>
      </c>
      <c r="I76" s="38">
        <v>0</v>
      </c>
      <c r="J76" s="38">
        <v>0</v>
      </c>
      <c r="K76" s="39">
        <f t="shared" si="17"/>
        <v>0</v>
      </c>
      <c r="L76" s="38">
        <v>0</v>
      </c>
      <c r="M76" s="38">
        <v>0</v>
      </c>
      <c r="N76" s="39">
        <f t="shared" si="18"/>
        <v>0</v>
      </c>
      <c r="O76" s="39">
        <f t="shared" si="13"/>
        <v>0</v>
      </c>
      <c r="P76" s="39">
        <f t="shared" si="13"/>
        <v>0</v>
      </c>
      <c r="Q76" s="39">
        <f t="shared" si="19"/>
        <v>0</v>
      </c>
      <c r="R76" s="38">
        <v>0</v>
      </c>
      <c r="S76" s="38">
        <v>0</v>
      </c>
      <c r="T76" s="39">
        <f t="shared" si="20"/>
        <v>0</v>
      </c>
      <c r="U76" s="38">
        <v>0</v>
      </c>
      <c r="V76" s="38">
        <v>0</v>
      </c>
      <c r="W76" s="39">
        <f t="shared" si="21"/>
        <v>0</v>
      </c>
      <c r="X76" s="39">
        <f t="shared" si="22"/>
        <v>0</v>
      </c>
      <c r="Y76" s="39">
        <f t="shared" si="23"/>
        <v>0</v>
      </c>
      <c r="Z76" s="39">
        <f t="shared" si="24"/>
        <v>0</v>
      </c>
      <c r="AA76" s="341">
        <f t="shared" si="14"/>
        <v>13.612397890756064</v>
      </c>
      <c r="AB76" s="45">
        <v>14047</v>
      </c>
    </row>
    <row r="77" spans="1:28" s="45" customFormat="1" ht="12.75" customHeight="1">
      <c r="A77" s="36">
        <v>75</v>
      </c>
      <c r="B77" s="37" t="s">
        <v>201</v>
      </c>
      <c r="C77" s="38">
        <v>4</v>
      </c>
      <c r="D77" s="38">
        <v>3</v>
      </c>
      <c r="E77" s="39">
        <f t="shared" si="15"/>
        <v>7</v>
      </c>
      <c r="F77" s="38">
        <v>0</v>
      </c>
      <c r="G77" s="38">
        <v>0</v>
      </c>
      <c r="H77" s="39">
        <f t="shared" si="16"/>
        <v>0</v>
      </c>
      <c r="I77" s="38">
        <v>0</v>
      </c>
      <c r="J77" s="38">
        <v>0</v>
      </c>
      <c r="K77" s="39">
        <f t="shared" si="17"/>
        <v>0</v>
      </c>
      <c r="L77" s="38">
        <v>0</v>
      </c>
      <c r="M77" s="38">
        <v>0</v>
      </c>
      <c r="N77" s="39">
        <f t="shared" si="18"/>
        <v>0</v>
      </c>
      <c r="O77" s="39">
        <f t="shared" si="13"/>
        <v>0</v>
      </c>
      <c r="P77" s="39">
        <f t="shared" si="13"/>
        <v>0</v>
      </c>
      <c r="Q77" s="39">
        <f t="shared" si="19"/>
        <v>0</v>
      </c>
      <c r="R77" s="38">
        <v>1</v>
      </c>
      <c r="S77" s="38">
        <v>0</v>
      </c>
      <c r="T77" s="39">
        <f t="shared" si="20"/>
        <v>1</v>
      </c>
      <c r="U77" s="38">
        <v>0</v>
      </c>
      <c r="V77" s="38">
        <v>0</v>
      </c>
      <c r="W77" s="39">
        <f t="shared" si="21"/>
        <v>0</v>
      </c>
      <c r="X77" s="39">
        <f t="shared" si="22"/>
        <v>1</v>
      </c>
      <c r="Y77" s="39">
        <f t="shared" si="23"/>
        <v>0</v>
      </c>
      <c r="Z77" s="39">
        <f t="shared" si="24"/>
        <v>1</v>
      </c>
      <c r="AA77" s="341">
        <f t="shared" si="14"/>
        <v>7.489499945165251</v>
      </c>
      <c r="AB77" s="45">
        <v>14893</v>
      </c>
    </row>
    <row r="78" spans="1:28" s="45" customFormat="1" ht="12.75" customHeight="1">
      <c r="A78" s="36">
        <v>77</v>
      </c>
      <c r="B78" s="37" t="s">
        <v>202</v>
      </c>
      <c r="C78" s="38">
        <v>71</v>
      </c>
      <c r="D78" s="38">
        <v>6</v>
      </c>
      <c r="E78" s="39">
        <f t="shared" si="15"/>
        <v>77</v>
      </c>
      <c r="F78" s="38">
        <v>0</v>
      </c>
      <c r="G78" s="38">
        <v>0</v>
      </c>
      <c r="H78" s="39">
        <f t="shared" si="16"/>
        <v>0</v>
      </c>
      <c r="I78" s="38">
        <v>0</v>
      </c>
      <c r="J78" s="38">
        <v>0</v>
      </c>
      <c r="K78" s="39">
        <f t="shared" si="17"/>
        <v>0</v>
      </c>
      <c r="L78" s="38">
        <v>0</v>
      </c>
      <c r="M78" s="38">
        <v>0</v>
      </c>
      <c r="N78" s="39">
        <f t="shared" si="18"/>
        <v>0</v>
      </c>
      <c r="O78" s="39">
        <f t="shared" si="13"/>
        <v>0</v>
      </c>
      <c r="P78" s="39">
        <f t="shared" si="13"/>
        <v>0</v>
      </c>
      <c r="Q78" s="39">
        <f t="shared" si="19"/>
        <v>0</v>
      </c>
      <c r="R78" s="38">
        <v>4</v>
      </c>
      <c r="S78" s="38">
        <v>0</v>
      </c>
      <c r="T78" s="39">
        <f t="shared" si="20"/>
        <v>4</v>
      </c>
      <c r="U78" s="38">
        <v>0</v>
      </c>
      <c r="V78" s="38">
        <v>0</v>
      </c>
      <c r="W78" s="39">
        <f t="shared" si="21"/>
        <v>0</v>
      </c>
      <c r="X78" s="39">
        <f t="shared" si="22"/>
        <v>4</v>
      </c>
      <c r="Y78" s="39">
        <f t="shared" si="23"/>
        <v>0</v>
      </c>
      <c r="Z78" s="39">
        <f t="shared" si="24"/>
        <v>4</v>
      </c>
      <c r="AA78" s="341">
        <f t="shared" si="14"/>
        <v>36.53166049892238</v>
      </c>
      <c r="AB78" s="45">
        <v>33586</v>
      </c>
    </row>
    <row r="79" spans="1:28" s="45" customFormat="1" ht="12.75" customHeight="1">
      <c r="A79" s="36">
        <v>78</v>
      </c>
      <c r="B79" s="37" t="s">
        <v>203</v>
      </c>
      <c r="C79" s="38">
        <v>10</v>
      </c>
      <c r="D79" s="38">
        <v>2</v>
      </c>
      <c r="E79" s="39">
        <f t="shared" si="15"/>
        <v>12</v>
      </c>
      <c r="F79" s="38">
        <v>0</v>
      </c>
      <c r="G79" s="38">
        <v>0</v>
      </c>
      <c r="H79" s="39">
        <f t="shared" si="16"/>
        <v>0</v>
      </c>
      <c r="I79" s="38">
        <v>0</v>
      </c>
      <c r="J79" s="38">
        <v>0</v>
      </c>
      <c r="K79" s="39">
        <f t="shared" si="17"/>
        <v>0</v>
      </c>
      <c r="L79" s="38">
        <v>0</v>
      </c>
      <c r="M79" s="38">
        <v>0</v>
      </c>
      <c r="N79" s="39">
        <f t="shared" si="18"/>
        <v>0</v>
      </c>
      <c r="O79" s="39">
        <f t="shared" si="13"/>
        <v>0</v>
      </c>
      <c r="P79" s="39">
        <f t="shared" si="13"/>
        <v>0</v>
      </c>
      <c r="Q79" s="39">
        <f t="shared" si="19"/>
        <v>0</v>
      </c>
      <c r="R79" s="38">
        <v>0</v>
      </c>
      <c r="S79" s="38">
        <v>0</v>
      </c>
      <c r="T79" s="39">
        <f t="shared" si="20"/>
        <v>0</v>
      </c>
      <c r="U79" s="38">
        <v>0</v>
      </c>
      <c r="V79" s="38">
        <v>0</v>
      </c>
      <c r="W79" s="39">
        <f t="shared" si="21"/>
        <v>0</v>
      </c>
      <c r="X79" s="39">
        <f t="shared" si="22"/>
        <v>0</v>
      </c>
      <c r="Y79" s="39">
        <f t="shared" si="23"/>
        <v>0</v>
      </c>
      <c r="Z79" s="39">
        <f t="shared" si="24"/>
        <v>0</v>
      </c>
      <c r="AA79" s="341">
        <f t="shared" si="14"/>
        <v>20.70304819959403</v>
      </c>
      <c r="AB79" s="45">
        <v>9236</v>
      </c>
    </row>
    <row r="80" spans="1:28" s="45" customFormat="1" ht="12.75" customHeight="1">
      <c r="A80" s="36">
        <v>79</v>
      </c>
      <c r="B80" s="37" t="s">
        <v>204</v>
      </c>
      <c r="C80" s="38">
        <v>19</v>
      </c>
      <c r="D80" s="38">
        <v>3</v>
      </c>
      <c r="E80" s="39">
        <f t="shared" si="15"/>
        <v>22</v>
      </c>
      <c r="F80" s="38">
        <v>0</v>
      </c>
      <c r="G80" s="38">
        <v>0</v>
      </c>
      <c r="H80" s="39">
        <f t="shared" si="16"/>
        <v>0</v>
      </c>
      <c r="I80" s="45">
        <v>1</v>
      </c>
      <c r="J80" s="38">
        <v>0</v>
      </c>
      <c r="K80" s="39">
        <f t="shared" si="17"/>
        <v>1</v>
      </c>
      <c r="L80" s="38">
        <v>0</v>
      </c>
      <c r="M80" s="38">
        <v>0</v>
      </c>
      <c r="N80" s="39">
        <f t="shared" si="18"/>
        <v>0</v>
      </c>
      <c r="O80" s="39">
        <f t="shared" si="13"/>
        <v>1</v>
      </c>
      <c r="P80" s="39">
        <f t="shared" si="13"/>
        <v>0</v>
      </c>
      <c r="Q80" s="39">
        <f t="shared" si="19"/>
        <v>1</v>
      </c>
      <c r="R80" s="38">
        <v>2</v>
      </c>
      <c r="S80" s="38">
        <v>1</v>
      </c>
      <c r="T80" s="39">
        <f t="shared" si="20"/>
        <v>3</v>
      </c>
      <c r="U80" s="38">
        <v>0</v>
      </c>
      <c r="V80" s="38">
        <v>0</v>
      </c>
      <c r="W80" s="39">
        <f t="shared" si="21"/>
        <v>0</v>
      </c>
      <c r="X80" s="39">
        <f t="shared" si="22"/>
        <v>2</v>
      </c>
      <c r="Y80" s="39">
        <f t="shared" si="23"/>
        <v>1</v>
      </c>
      <c r="Z80" s="39">
        <f t="shared" si="24"/>
        <v>3</v>
      </c>
      <c r="AA80" s="341">
        <f t="shared" si="14"/>
        <v>8.645288765386548</v>
      </c>
      <c r="AB80" s="45">
        <v>40549</v>
      </c>
    </row>
    <row r="81" spans="1:28" s="45" customFormat="1" ht="12.75" customHeight="1">
      <c r="A81" s="36">
        <v>80</v>
      </c>
      <c r="B81" s="37" t="s">
        <v>205</v>
      </c>
      <c r="C81" s="38">
        <v>249</v>
      </c>
      <c r="D81" s="38">
        <v>11</v>
      </c>
      <c r="E81" s="39">
        <f t="shared" si="15"/>
        <v>260</v>
      </c>
      <c r="F81" s="38">
        <v>1</v>
      </c>
      <c r="G81" s="38">
        <v>0</v>
      </c>
      <c r="H81" s="39">
        <f t="shared" si="16"/>
        <v>1</v>
      </c>
      <c r="I81" s="45">
        <v>4</v>
      </c>
      <c r="J81" s="38">
        <v>0</v>
      </c>
      <c r="K81" s="39">
        <f t="shared" si="17"/>
        <v>4</v>
      </c>
      <c r="L81" s="38">
        <v>0</v>
      </c>
      <c r="M81" s="38">
        <v>0</v>
      </c>
      <c r="N81" s="39">
        <f t="shared" si="18"/>
        <v>0</v>
      </c>
      <c r="O81" s="39">
        <f t="shared" si="13"/>
        <v>4</v>
      </c>
      <c r="P81" s="39">
        <f t="shared" si="13"/>
        <v>0</v>
      </c>
      <c r="Q81" s="39">
        <f t="shared" si="19"/>
        <v>4</v>
      </c>
      <c r="R81" s="38">
        <v>8</v>
      </c>
      <c r="S81" s="38">
        <v>1</v>
      </c>
      <c r="T81" s="39">
        <f t="shared" si="20"/>
        <v>9</v>
      </c>
      <c r="U81" s="38">
        <v>0</v>
      </c>
      <c r="V81" s="38">
        <v>0</v>
      </c>
      <c r="W81" s="39">
        <f t="shared" si="21"/>
        <v>0</v>
      </c>
      <c r="X81" s="39">
        <f t="shared" si="22"/>
        <v>8</v>
      </c>
      <c r="Y81" s="39">
        <f t="shared" si="23"/>
        <v>1</v>
      </c>
      <c r="Z81" s="39">
        <f t="shared" si="24"/>
        <v>9</v>
      </c>
      <c r="AA81" s="341">
        <f t="shared" si="14"/>
        <v>20.381240919263387</v>
      </c>
      <c r="AB81" s="45">
        <v>203273</v>
      </c>
    </row>
    <row r="82" spans="1:28" s="45" customFormat="1" ht="12.75" customHeight="1">
      <c r="A82" s="36">
        <v>81</v>
      </c>
      <c r="B82" s="37" t="s">
        <v>206</v>
      </c>
      <c r="C82" s="38">
        <v>553</v>
      </c>
      <c r="D82" s="38">
        <v>81</v>
      </c>
      <c r="E82" s="39">
        <f t="shared" si="15"/>
        <v>634</v>
      </c>
      <c r="F82" s="38">
        <v>0</v>
      </c>
      <c r="G82" s="38">
        <v>0</v>
      </c>
      <c r="H82" s="39">
        <f t="shared" si="16"/>
        <v>0</v>
      </c>
      <c r="I82" s="45">
        <v>16</v>
      </c>
      <c r="J82" s="45">
        <v>2</v>
      </c>
      <c r="K82" s="39">
        <f t="shared" si="17"/>
        <v>18</v>
      </c>
      <c r="L82" s="38">
        <v>0</v>
      </c>
      <c r="M82" s="38">
        <v>0</v>
      </c>
      <c r="N82" s="39">
        <f t="shared" si="18"/>
        <v>0</v>
      </c>
      <c r="O82" s="39">
        <f t="shared" si="13"/>
        <v>16</v>
      </c>
      <c r="P82" s="39">
        <f t="shared" si="13"/>
        <v>2</v>
      </c>
      <c r="Q82" s="39">
        <f t="shared" si="19"/>
        <v>18</v>
      </c>
      <c r="R82" s="38">
        <v>10</v>
      </c>
      <c r="S82" s="38">
        <v>0</v>
      </c>
      <c r="T82" s="39">
        <f t="shared" si="20"/>
        <v>10</v>
      </c>
      <c r="U82" s="38">
        <v>0</v>
      </c>
      <c r="V82" s="38">
        <v>0</v>
      </c>
      <c r="W82" s="39">
        <f t="shared" si="21"/>
        <v>0</v>
      </c>
      <c r="X82" s="39">
        <f t="shared" si="22"/>
        <v>10</v>
      </c>
      <c r="Y82" s="39">
        <f t="shared" si="23"/>
        <v>0</v>
      </c>
      <c r="Z82" s="39">
        <f t="shared" si="24"/>
        <v>10</v>
      </c>
      <c r="AA82" s="341">
        <f t="shared" si="14"/>
        <v>39.43908065059411</v>
      </c>
      <c r="AB82" s="45">
        <v>256153</v>
      </c>
    </row>
    <row r="83" spans="1:28" s="45" customFormat="1" ht="12.75" customHeight="1">
      <c r="A83" s="36">
        <v>82</v>
      </c>
      <c r="B83" s="37" t="s">
        <v>207</v>
      </c>
      <c r="C83" s="38">
        <v>263</v>
      </c>
      <c r="D83" s="38">
        <v>48</v>
      </c>
      <c r="E83" s="39">
        <f t="shared" si="15"/>
        <v>311</v>
      </c>
      <c r="F83" s="38">
        <v>0</v>
      </c>
      <c r="G83" s="38">
        <v>1</v>
      </c>
      <c r="H83" s="39">
        <f t="shared" si="16"/>
        <v>1</v>
      </c>
      <c r="I83" s="45">
        <v>6</v>
      </c>
      <c r="J83" s="45">
        <v>1</v>
      </c>
      <c r="K83" s="39">
        <f t="shared" si="17"/>
        <v>7</v>
      </c>
      <c r="L83" s="38">
        <v>0</v>
      </c>
      <c r="M83" s="38">
        <v>0</v>
      </c>
      <c r="N83" s="39">
        <f t="shared" si="18"/>
        <v>0</v>
      </c>
      <c r="O83" s="39">
        <f t="shared" si="13"/>
        <v>6</v>
      </c>
      <c r="P83" s="39">
        <f t="shared" si="13"/>
        <v>1</v>
      </c>
      <c r="Q83" s="39">
        <f t="shared" si="19"/>
        <v>7</v>
      </c>
      <c r="R83" s="38">
        <v>16</v>
      </c>
      <c r="S83" s="38">
        <v>1</v>
      </c>
      <c r="T83" s="39">
        <f t="shared" si="20"/>
        <v>17</v>
      </c>
      <c r="U83" s="38">
        <v>0</v>
      </c>
      <c r="V83" s="38">
        <v>0</v>
      </c>
      <c r="W83" s="39">
        <f t="shared" si="21"/>
        <v>0</v>
      </c>
      <c r="X83" s="39">
        <f t="shared" si="22"/>
        <v>16</v>
      </c>
      <c r="Y83" s="39">
        <f t="shared" si="23"/>
        <v>1</v>
      </c>
      <c r="Z83" s="39">
        <f t="shared" si="24"/>
        <v>17</v>
      </c>
      <c r="AA83" s="341">
        <f t="shared" si="14"/>
        <v>19.200433695442797</v>
      </c>
      <c r="AB83" s="45">
        <v>258099</v>
      </c>
    </row>
    <row r="84" spans="1:28" s="45" customFormat="1" ht="12.75" customHeight="1">
      <c r="A84" s="36">
        <v>84</v>
      </c>
      <c r="B84" s="37" t="s">
        <v>208</v>
      </c>
      <c r="C84" s="38">
        <v>35</v>
      </c>
      <c r="D84" s="38">
        <v>0</v>
      </c>
      <c r="E84" s="39">
        <f t="shared" si="15"/>
        <v>35</v>
      </c>
      <c r="F84" s="38">
        <v>0</v>
      </c>
      <c r="G84" s="38">
        <v>0</v>
      </c>
      <c r="H84" s="39">
        <f t="shared" si="16"/>
        <v>0</v>
      </c>
      <c r="I84" s="45">
        <v>2</v>
      </c>
      <c r="J84" s="38">
        <v>0</v>
      </c>
      <c r="K84" s="39">
        <f t="shared" si="17"/>
        <v>2</v>
      </c>
      <c r="L84" s="38">
        <v>0</v>
      </c>
      <c r="M84" s="38">
        <v>0</v>
      </c>
      <c r="N84" s="39">
        <f t="shared" si="18"/>
        <v>0</v>
      </c>
      <c r="O84" s="39">
        <f t="shared" si="13"/>
        <v>2</v>
      </c>
      <c r="P84" s="39">
        <f t="shared" si="13"/>
        <v>0</v>
      </c>
      <c r="Q84" s="39">
        <f t="shared" si="19"/>
        <v>2</v>
      </c>
      <c r="R84" s="38">
        <v>1</v>
      </c>
      <c r="S84" s="38">
        <v>0</v>
      </c>
      <c r="T84" s="39">
        <f t="shared" si="20"/>
        <v>1</v>
      </c>
      <c r="U84" s="38">
        <v>0</v>
      </c>
      <c r="V84" s="38">
        <v>0</v>
      </c>
      <c r="W84" s="39">
        <f t="shared" si="21"/>
        <v>0</v>
      </c>
      <c r="X84" s="39">
        <f t="shared" si="22"/>
        <v>1</v>
      </c>
      <c r="Y84" s="39">
        <f t="shared" si="23"/>
        <v>0</v>
      </c>
      <c r="Z84" s="39">
        <f t="shared" si="24"/>
        <v>1</v>
      </c>
      <c r="AA84" s="341">
        <f t="shared" si="14"/>
        <v>57.799317381773285</v>
      </c>
      <c r="AB84" s="45">
        <v>9649</v>
      </c>
    </row>
    <row r="85" spans="1:28" s="45" customFormat="1" ht="12.75" customHeight="1">
      <c r="A85" s="36">
        <v>85</v>
      </c>
      <c r="B85" s="37" t="s">
        <v>209</v>
      </c>
      <c r="C85" s="38">
        <v>55</v>
      </c>
      <c r="D85" s="38">
        <v>17</v>
      </c>
      <c r="E85" s="39">
        <f t="shared" si="15"/>
        <v>72</v>
      </c>
      <c r="F85" s="38">
        <v>0</v>
      </c>
      <c r="G85" s="38">
        <v>0</v>
      </c>
      <c r="H85" s="39">
        <f t="shared" si="16"/>
        <v>0</v>
      </c>
      <c r="I85" s="45">
        <v>9</v>
      </c>
      <c r="J85" s="45">
        <v>2</v>
      </c>
      <c r="K85" s="39">
        <f t="shared" si="17"/>
        <v>11</v>
      </c>
      <c r="L85" s="38">
        <v>0</v>
      </c>
      <c r="M85" s="38">
        <v>0</v>
      </c>
      <c r="N85" s="39">
        <f t="shared" si="18"/>
        <v>0</v>
      </c>
      <c r="O85" s="39">
        <f t="shared" si="13"/>
        <v>9</v>
      </c>
      <c r="P85" s="39">
        <f t="shared" si="13"/>
        <v>2</v>
      </c>
      <c r="Q85" s="39">
        <f t="shared" si="19"/>
        <v>11</v>
      </c>
      <c r="R85" s="38">
        <v>3</v>
      </c>
      <c r="S85" s="38">
        <v>1</v>
      </c>
      <c r="T85" s="39">
        <f t="shared" si="20"/>
        <v>4</v>
      </c>
      <c r="U85" s="38">
        <v>0</v>
      </c>
      <c r="V85" s="38">
        <v>0</v>
      </c>
      <c r="W85" s="39">
        <f t="shared" si="21"/>
        <v>0</v>
      </c>
      <c r="X85" s="39">
        <f t="shared" si="22"/>
        <v>3</v>
      </c>
      <c r="Y85" s="39">
        <f t="shared" si="23"/>
        <v>1</v>
      </c>
      <c r="Z85" s="39">
        <f t="shared" si="24"/>
        <v>4</v>
      </c>
      <c r="AA85" s="341">
        <f t="shared" si="14"/>
        <v>2.70790581297283</v>
      </c>
      <c r="AB85" s="45">
        <v>423678</v>
      </c>
    </row>
    <row r="86" spans="1:28" s="45" customFormat="1" ht="12.75" customHeight="1">
      <c r="A86" s="36">
        <v>86</v>
      </c>
      <c r="B86" s="37" t="s">
        <v>210</v>
      </c>
      <c r="C86" s="38">
        <v>63</v>
      </c>
      <c r="D86" s="38">
        <v>60</v>
      </c>
      <c r="E86" s="39">
        <f t="shared" si="15"/>
        <v>123</v>
      </c>
      <c r="F86" s="38">
        <v>1</v>
      </c>
      <c r="G86" s="38">
        <v>0</v>
      </c>
      <c r="H86" s="39">
        <f t="shared" si="16"/>
        <v>1</v>
      </c>
      <c r="I86" s="45">
        <v>2</v>
      </c>
      <c r="J86" s="38">
        <v>0</v>
      </c>
      <c r="K86" s="39">
        <f t="shared" si="17"/>
        <v>2</v>
      </c>
      <c r="L86" s="38">
        <v>1</v>
      </c>
      <c r="M86" s="38">
        <v>0</v>
      </c>
      <c r="N86" s="39">
        <f t="shared" si="18"/>
        <v>1</v>
      </c>
      <c r="O86" s="39">
        <f t="shared" si="13"/>
        <v>3</v>
      </c>
      <c r="P86" s="39">
        <f t="shared" si="13"/>
        <v>0</v>
      </c>
      <c r="Q86" s="39">
        <f t="shared" si="19"/>
        <v>3</v>
      </c>
      <c r="R86" s="38">
        <v>3</v>
      </c>
      <c r="S86" s="38">
        <v>0</v>
      </c>
      <c r="T86" s="39">
        <f t="shared" si="20"/>
        <v>3</v>
      </c>
      <c r="U86" s="38">
        <v>0</v>
      </c>
      <c r="V86" s="38">
        <v>0</v>
      </c>
      <c r="W86" s="39">
        <f t="shared" si="21"/>
        <v>0</v>
      </c>
      <c r="X86" s="39">
        <f t="shared" si="22"/>
        <v>3</v>
      </c>
      <c r="Y86" s="39">
        <f t="shared" si="23"/>
        <v>0</v>
      </c>
      <c r="Z86" s="39">
        <f t="shared" si="24"/>
        <v>3</v>
      </c>
      <c r="AA86" s="341">
        <f t="shared" si="14"/>
        <v>9.423452989433695</v>
      </c>
      <c r="AB86" s="45">
        <v>207985</v>
      </c>
    </row>
    <row r="87" spans="1:28" s="45" customFormat="1" ht="12.75" customHeight="1">
      <c r="A87" s="36">
        <v>87</v>
      </c>
      <c r="B87" s="37" t="s">
        <v>211</v>
      </c>
      <c r="C87" s="38">
        <v>3</v>
      </c>
      <c r="D87" s="38">
        <v>5</v>
      </c>
      <c r="E87" s="39">
        <f t="shared" si="15"/>
        <v>8</v>
      </c>
      <c r="F87" s="38">
        <v>0</v>
      </c>
      <c r="G87" s="38">
        <v>0</v>
      </c>
      <c r="H87" s="39">
        <f t="shared" si="16"/>
        <v>0</v>
      </c>
      <c r="I87" s="38">
        <v>0</v>
      </c>
      <c r="J87" s="38">
        <v>0</v>
      </c>
      <c r="K87" s="39">
        <f t="shared" si="17"/>
        <v>0</v>
      </c>
      <c r="L87" s="38">
        <v>0</v>
      </c>
      <c r="M87" s="38">
        <v>0</v>
      </c>
      <c r="N87" s="39">
        <f t="shared" si="18"/>
        <v>0</v>
      </c>
      <c r="O87" s="39">
        <f t="shared" si="13"/>
        <v>0</v>
      </c>
      <c r="P87" s="39">
        <f t="shared" si="13"/>
        <v>0</v>
      </c>
      <c r="Q87" s="39">
        <f t="shared" si="19"/>
        <v>0</v>
      </c>
      <c r="R87" s="38">
        <v>0</v>
      </c>
      <c r="S87" s="38">
        <v>0</v>
      </c>
      <c r="T87" s="39">
        <f t="shared" si="20"/>
        <v>0</v>
      </c>
      <c r="U87" s="38">
        <v>0</v>
      </c>
      <c r="V87" s="38">
        <v>0</v>
      </c>
      <c r="W87" s="39">
        <f t="shared" si="21"/>
        <v>0</v>
      </c>
      <c r="X87" s="39">
        <f t="shared" si="22"/>
        <v>0</v>
      </c>
      <c r="Y87" s="39">
        <f t="shared" si="23"/>
        <v>0</v>
      </c>
      <c r="Z87" s="39">
        <f t="shared" si="24"/>
        <v>0</v>
      </c>
      <c r="AA87" s="341">
        <f t="shared" si="14"/>
        <v>8.302433814052817</v>
      </c>
      <c r="AB87" s="45">
        <v>15354</v>
      </c>
    </row>
    <row r="88" spans="1:28" s="45" customFormat="1" ht="12.75" customHeight="1">
      <c r="A88" s="36">
        <v>88</v>
      </c>
      <c r="B88" s="37" t="s">
        <v>212</v>
      </c>
      <c r="C88" s="38">
        <v>3</v>
      </c>
      <c r="D88" s="38">
        <v>6</v>
      </c>
      <c r="E88" s="39">
        <f t="shared" si="15"/>
        <v>9</v>
      </c>
      <c r="F88" s="38">
        <v>0</v>
      </c>
      <c r="G88" s="38">
        <v>0</v>
      </c>
      <c r="H88" s="39">
        <f t="shared" si="16"/>
        <v>0</v>
      </c>
      <c r="I88" s="38">
        <v>0</v>
      </c>
      <c r="J88" s="38">
        <v>0</v>
      </c>
      <c r="K88" s="39">
        <f t="shared" si="17"/>
        <v>0</v>
      </c>
      <c r="L88" s="38">
        <v>0</v>
      </c>
      <c r="M88" s="38">
        <v>0</v>
      </c>
      <c r="N88" s="39">
        <f t="shared" si="18"/>
        <v>0</v>
      </c>
      <c r="O88" s="39">
        <f t="shared" si="13"/>
        <v>0</v>
      </c>
      <c r="P88" s="39">
        <f t="shared" si="13"/>
        <v>0</v>
      </c>
      <c r="Q88" s="39">
        <f t="shared" si="19"/>
        <v>0</v>
      </c>
      <c r="R88" s="38">
        <v>0</v>
      </c>
      <c r="S88" s="38">
        <v>0</v>
      </c>
      <c r="T88" s="39">
        <f t="shared" si="20"/>
        <v>0</v>
      </c>
      <c r="U88" s="38">
        <v>0</v>
      </c>
      <c r="V88" s="38">
        <v>0</v>
      </c>
      <c r="W88" s="39">
        <f t="shared" si="21"/>
        <v>0</v>
      </c>
      <c r="X88" s="39">
        <f t="shared" si="22"/>
        <v>0</v>
      </c>
      <c r="Y88" s="39">
        <f t="shared" si="23"/>
        <v>0</v>
      </c>
      <c r="Z88" s="39">
        <f t="shared" si="24"/>
        <v>0</v>
      </c>
      <c r="AA88" s="341">
        <f t="shared" si="14"/>
        <v>5.6908736062931675</v>
      </c>
      <c r="AB88" s="45">
        <v>25200</v>
      </c>
    </row>
    <row r="89" spans="1:28" s="45" customFormat="1" ht="12.75" customHeight="1">
      <c r="A89" s="36">
        <v>90</v>
      </c>
      <c r="B89" s="37" t="s">
        <v>213</v>
      </c>
      <c r="C89" s="38">
        <v>2</v>
      </c>
      <c r="D89" s="38">
        <v>1</v>
      </c>
      <c r="E89" s="39">
        <f t="shared" si="15"/>
        <v>3</v>
      </c>
      <c r="F89" s="38">
        <v>1</v>
      </c>
      <c r="G89" s="38">
        <v>0</v>
      </c>
      <c r="H89" s="39">
        <f t="shared" si="16"/>
        <v>1</v>
      </c>
      <c r="I89" s="45">
        <v>154</v>
      </c>
      <c r="J89" s="45">
        <v>8</v>
      </c>
      <c r="K89" s="39">
        <f t="shared" si="17"/>
        <v>162</v>
      </c>
      <c r="L89" s="38">
        <v>8</v>
      </c>
      <c r="M89" s="38">
        <v>1</v>
      </c>
      <c r="N89" s="39">
        <f t="shared" si="18"/>
        <v>9</v>
      </c>
      <c r="O89" s="39">
        <f t="shared" si="13"/>
        <v>162</v>
      </c>
      <c r="P89" s="39">
        <f t="shared" si="13"/>
        <v>9</v>
      </c>
      <c r="Q89" s="39">
        <f t="shared" si="19"/>
        <v>171</v>
      </c>
      <c r="R89" s="38">
        <v>116</v>
      </c>
      <c r="S89" s="38">
        <v>2</v>
      </c>
      <c r="T89" s="39">
        <f t="shared" si="20"/>
        <v>118</v>
      </c>
      <c r="U89" s="38">
        <v>1</v>
      </c>
      <c r="V89" s="38">
        <v>0</v>
      </c>
      <c r="W89" s="39">
        <f t="shared" si="21"/>
        <v>1</v>
      </c>
      <c r="X89" s="39">
        <f t="shared" si="22"/>
        <v>117</v>
      </c>
      <c r="Y89" s="39">
        <f t="shared" si="23"/>
        <v>2</v>
      </c>
      <c r="Z89" s="39">
        <f t="shared" si="24"/>
        <v>119</v>
      </c>
      <c r="AA89" s="341">
        <f t="shared" si="14"/>
        <v>4.654658061622455</v>
      </c>
      <c r="AB89" s="45">
        <v>10270</v>
      </c>
    </row>
    <row r="90" spans="1:28" s="45" customFormat="1" ht="12.75" customHeight="1">
      <c r="A90" s="36">
        <v>91</v>
      </c>
      <c r="B90" s="37" t="s">
        <v>214</v>
      </c>
      <c r="C90" s="38">
        <v>1</v>
      </c>
      <c r="D90" s="38">
        <v>0</v>
      </c>
      <c r="E90" s="39">
        <f t="shared" si="15"/>
        <v>1</v>
      </c>
      <c r="F90" s="38">
        <v>0</v>
      </c>
      <c r="G90" s="38">
        <v>0</v>
      </c>
      <c r="H90" s="39">
        <f t="shared" si="16"/>
        <v>0</v>
      </c>
      <c r="I90" s="45">
        <v>1</v>
      </c>
      <c r="J90" s="38">
        <v>0</v>
      </c>
      <c r="K90" s="39">
        <f t="shared" si="17"/>
        <v>1</v>
      </c>
      <c r="L90" s="38">
        <v>0</v>
      </c>
      <c r="M90" s="38">
        <v>0</v>
      </c>
      <c r="N90" s="39">
        <f t="shared" si="18"/>
        <v>0</v>
      </c>
      <c r="O90" s="39">
        <f t="shared" si="13"/>
        <v>1</v>
      </c>
      <c r="P90" s="39">
        <f t="shared" si="13"/>
        <v>0</v>
      </c>
      <c r="Q90" s="39">
        <f t="shared" si="19"/>
        <v>1</v>
      </c>
      <c r="R90" s="38">
        <v>5</v>
      </c>
      <c r="S90" s="38">
        <v>0</v>
      </c>
      <c r="T90" s="39">
        <f t="shared" si="20"/>
        <v>5</v>
      </c>
      <c r="U90" s="38">
        <v>0</v>
      </c>
      <c r="V90" s="38">
        <v>0</v>
      </c>
      <c r="W90" s="39">
        <f t="shared" si="21"/>
        <v>0</v>
      </c>
      <c r="X90" s="39">
        <f t="shared" si="22"/>
        <v>5</v>
      </c>
      <c r="Y90" s="39">
        <f t="shared" si="23"/>
        <v>0</v>
      </c>
      <c r="Z90" s="39">
        <f t="shared" si="24"/>
        <v>5</v>
      </c>
      <c r="AA90" s="341">
        <f t="shared" si="14"/>
        <v>7.971208653137003</v>
      </c>
      <c r="AB90" s="45">
        <v>1999</v>
      </c>
    </row>
    <row r="91" spans="1:28" s="45" customFormat="1" ht="12.75" customHeight="1">
      <c r="A91" s="36">
        <v>92</v>
      </c>
      <c r="B91" s="37" t="s">
        <v>215</v>
      </c>
      <c r="C91" s="38">
        <v>53</v>
      </c>
      <c r="D91" s="38">
        <v>2</v>
      </c>
      <c r="E91" s="39">
        <f t="shared" si="15"/>
        <v>55</v>
      </c>
      <c r="F91" s="38">
        <v>0</v>
      </c>
      <c r="G91" s="38">
        <v>0</v>
      </c>
      <c r="H91" s="39">
        <f t="shared" si="16"/>
        <v>0</v>
      </c>
      <c r="I91" s="45">
        <v>8</v>
      </c>
      <c r="J91" s="45">
        <v>1</v>
      </c>
      <c r="K91" s="39">
        <f t="shared" si="17"/>
        <v>9</v>
      </c>
      <c r="L91" s="38">
        <v>0</v>
      </c>
      <c r="M91" s="38">
        <v>0</v>
      </c>
      <c r="N91" s="39">
        <f t="shared" si="18"/>
        <v>0</v>
      </c>
      <c r="O91" s="39">
        <f t="shared" si="13"/>
        <v>8</v>
      </c>
      <c r="P91" s="39">
        <f t="shared" si="13"/>
        <v>1</v>
      </c>
      <c r="Q91" s="39">
        <f t="shared" si="19"/>
        <v>9</v>
      </c>
      <c r="R91" s="38">
        <v>9</v>
      </c>
      <c r="S91" s="38">
        <v>0</v>
      </c>
      <c r="T91" s="39">
        <f t="shared" si="20"/>
        <v>9</v>
      </c>
      <c r="U91" s="38">
        <v>0</v>
      </c>
      <c r="V91" s="38">
        <v>0</v>
      </c>
      <c r="W91" s="39">
        <f t="shared" si="21"/>
        <v>0</v>
      </c>
      <c r="X91" s="39">
        <f t="shared" si="22"/>
        <v>9</v>
      </c>
      <c r="Y91" s="39">
        <f t="shared" si="23"/>
        <v>0</v>
      </c>
      <c r="Z91" s="39">
        <f t="shared" si="24"/>
        <v>9</v>
      </c>
      <c r="AA91" s="341">
        <f t="shared" si="14"/>
        <v>40.6321357211344</v>
      </c>
      <c r="AB91" s="45">
        <v>21569</v>
      </c>
    </row>
    <row r="92" spans="1:28" s="45" customFormat="1" ht="12.75" customHeight="1">
      <c r="A92" s="36">
        <v>93</v>
      </c>
      <c r="B92" s="37" t="s">
        <v>216</v>
      </c>
      <c r="C92" s="38">
        <v>35</v>
      </c>
      <c r="D92" s="38">
        <v>11</v>
      </c>
      <c r="E92" s="39">
        <f t="shared" si="15"/>
        <v>46</v>
      </c>
      <c r="F92" s="38">
        <v>0</v>
      </c>
      <c r="G92" s="38">
        <v>0</v>
      </c>
      <c r="H92" s="39">
        <f t="shared" si="16"/>
        <v>0</v>
      </c>
      <c r="I92" s="45">
        <v>6</v>
      </c>
      <c r="J92" s="38">
        <v>0</v>
      </c>
      <c r="K92" s="39">
        <f t="shared" si="17"/>
        <v>6</v>
      </c>
      <c r="L92" s="38">
        <v>0</v>
      </c>
      <c r="M92" s="38">
        <v>0</v>
      </c>
      <c r="N92" s="39">
        <f t="shared" si="18"/>
        <v>0</v>
      </c>
      <c r="O92" s="39">
        <f t="shared" si="13"/>
        <v>6</v>
      </c>
      <c r="P92" s="39">
        <f t="shared" si="13"/>
        <v>0</v>
      </c>
      <c r="Q92" s="39">
        <f t="shared" si="19"/>
        <v>6</v>
      </c>
      <c r="R92" s="38">
        <v>4</v>
      </c>
      <c r="S92" s="38">
        <v>0</v>
      </c>
      <c r="T92" s="39">
        <f t="shared" si="20"/>
        <v>4</v>
      </c>
      <c r="U92" s="38">
        <v>0</v>
      </c>
      <c r="V92" s="38">
        <v>0</v>
      </c>
      <c r="W92" s="39">
        <f t="shared" si="21"/>
        <v>0</v>
      </c>
      <c r="X92" s="39">
        <f t="shared" si="22"/>
        <v>4</v>
      </c>
      <c r="Y92" s="39">
        <f t="shared" si="23"/>
        <v>0</v>
      </c>
      <c r="Z92" s="39">
        <f t="shared" si="24"/>
        <v>4</v>
      </c>
      <c r="AA92" s="341">
        <f t="shared" si="14"/>
        <v>17.749098493608738</v>
      </c>
      <c r="AB92" s="45">
        <v>41297</v>
      </c>
    </row>
    <row r="93" spans="1:28" s="45" customFormat="1" ht="12.75" customHeight="1">
      <c r="A93" s="36">
        <v>94</v>
      </c>
      <c r="B93" s="37" t="s">
        <v>217</v>
      </c>
      <c r="C93" s="38">
        <v>15</v>
      </c>
      <c r="D93" s="38">
        <v>2</v>
      </c>
      <c r="E93" s="39">
        <f t="shared" si="15"/>
        <v>17</v>
      </c>
      <c r="F93" s="38">
        <v>0</v>
      </c>
      <c r="G93" s="38">
        <v>0</v>
      </c>
      <c r="H93" s="39">
        <f t="shared" si="16"/>
        <v>0</v>
      </c>
      <c r="I93" s="45">
        <v>1</v>
      </c>
      <c r="J93" s="38">
        <v>0</v>
      </c>
      <c r="K93" s="39">
        <f t="shared" si="17"/>
        <v>1</v>
      </c>
      <c r="L93" s="38">
        <v>7</v>
      </c>
      <c r="M93" s="38">
        <v>0</v>
      </c>
      <c r="N93" s="39">
        <f t="shared" si="18"/>
        <v>7</v>
      </c>
      <c r="O93" s="39">
        <f t="shared" si="13"/>
        <v>8</v>
      </c>
      <c r="P93" s="39">
        <f t="shared" si="13"/>
        <v>0</v>
      </c>
      <c r="Q93" s="39">
        <f t="shared" si="19"/>
        <v>8</v>
      </c>
      <c r="R93" s="38">
        <v>1</v>
      </c>
      <c r="S93" s="38">
        <v>0</v>
      </c>
      <c r="T93" s="39">
        <f t="shared" si="20"/>
        <v>1</v>
      </c>
      <c r="U93" s="38">
        <v>2</v>
      </c>
      <c r="V93" s="38">
        <v>0</v>
      </c>
      <c r="W93" s="39">
        <f t="shared" si="21"/>
        <v>2</v>
      </c>
      <c r="X93" s="39">
        <f t="shared" si="22"/>
        <v>3</v>
      </c>
      <c r="Y93" s="39">
        <f t="shared" si="23"/>
        <v>0</v>
      </c>
      <c r="Z93" s="39">
        <f t="shared" si="24"/>
        <v>3</v>
      </c>
      <c r="AA93" s="341">
        <f t="shared" si="14"/>
        <v>8.405808467062458</v>
      </c>
      <c r="AB93" s="45">
        <v>32226</v>
      </c>
    </row>
    <row r="94" spans="1:28" s="45" customFormat="1" ht="12.75" customHeight="1">
      <c r="A94" s="36">
        <v>95</v>
      </c>
      <c r="B94" s="37" t="s">
        <v>218</v>
      </c>
      <c r="C94" s="38">
        <v>473</v>
      </c>
      <c r="D94" s="38">
        <v>20</v>
      </c>
      <c r="E94" s="39">
        <f t="shared" si="15"/>
        <v>493</v>
      </c>
      <c r="F94" s="38">
        <v>0</v>
      </c>
      <c r="G94" s="38">
        <v>0</v>
      </c>
      <c r="H94" s="39">
        <f t="shared" si="16"/>
        <v>0</v>
      </c>
      <c r="I94" s="45">
        <v>20</v>
      </c>
      <c r="J94" s="38">
        <v>0</v>
      </c>
      <c r="K94" s="39">
        <f t="shared" si="17"/>
        <v>20</v>
      </c>
      <c r="L94" s="38">
        <v>0</v>
      </c>
      <c r="M94" s="38">
        <v>0</v>
      </c>
      <c r="N94" s="39">
        <f t="shared" si="18"/>
        <v>0</v>
      </c>
      <c r="O94" s="39">
        <f t="shared" si="13"/>
        <v>20</v>
      </c>
      <c r="P94" s="39">
        <f t="shared" si="13"/>
        <v>0</v>
      </c>
      <c r="Q94" s="39">
        <f t="shared" si="19"/>
        <v>20</v>
      </c>
      <c r="R94" s="38">
        <v>5</v>
      </c>
      <c r="S94" s="38">
        <v>0</v>
      </c>
      <c r="T94" s="39">
        <f t="shared" si="20"/>
        <v>5</v>
      </c>
      <c r="U94" s="38">
        <v>0</v>
      </c>
      <c r="V94" s="38">
        <v>0</v>
      </c>
      <c r="W94" s="39">
        <f t="shared" si="21"/>
        <v>0</v>
      </c>
      <c r="X94" s="39">
        <f t="shared" si="22"/>
        <v>5</v>
      </c>
      <c r="Y94" s="39">
        <f t="shared" si="23"/>
        <v>0</v>
      </c>
      <c r="Z94" s="39">
        <f t="shared" si="24"/>
        <v>5</v>
      </c>
      <c r="AA94" s="341">
        <f t="shared" si="14"/>
        <v>99.78510182312182</v>
      </c>
      <c r="AB94" s="45">
        <v>78726</v>
      </c>
    </row>
    <row r="95" spans="1:28" s="45" customFormat="1" ht="12.75" customHeight="1">
      <c r="A95" s="36">
        <v>96</v>
      </c>
      <c r="B95" s="37" t="s">
        <v>219</v>
      </c>
      <c r="C95" s="38">
        <v>491</v>
      </c>
      <c r="D95" s="38">
        <v>112</v>
      </c>
      <c r="E95" s="39">
        <f t="shared" si="15"/>
        <v>603</v>
      </c>
      <c r="F95" s="38">
        <v>3</v>
      </c>
      <c r="G95" s="38">
        <v>0</v>
      </c>
      <c r="H95" s="39">
        <f t="shared" si="16"/>
        <v>3</v>
      </c>
      <c r="I95" s="45">
        <v>10</v>
      </c>
      <c r="J95" s="45">
        <v>1</v>
      </c>
      <c r="K95" s="39">
        <f t="shared" si="17"/>
        <v>11</v>
      </c>
      <c r="L95" s="38">
        <v>1</v>
      </c>
      <c r="M95" s="38">
        <v>0</v>
      </c>
      <c r="N95" s="39">
        <f t="shared" si="18"/>
        <v>1</v>
      </c>
      <c r="O95" s="39">
        <f t="shared" si="13"/>
        <v>11</v>
      </c>
      <c r="P95" s="39">
        <f t="shared" si="13"/>
        <v>1</v>
      </c>
      <c r="Q95" s="39">
        <f t="shared" si="19"/>
        <v>12</v>
      </c>
      <c r="R95" s="38">
        <v>8</v>
      </c>
      <c r="S95" s="38">
        <v>1</v>
      </c>
      <c r="T95" s="39">
        <f t="shared" si="20"/>
        <v>9</v>
      </c>
      <c r="U95" s="38">
        <v>0</v>
      </c>
      <c r="V95" s="38">
        <v>0</v>
      </c>
      <c r="W95" s="39">
        <f t="shared" si="21"/>
        <v>0</v>
      </c>
      <c r="X95" s="39">
        <f t="shared" si="22"/>
        <v>8</v>
      </c>
      <c r="Y95" s="39">
        <f t="shared" si="23"/>
        <v>1</v>
      </c>
      <c r="Z95" s="39">
        <f t="shared" si="24"/>
        <v>9</v>
      </c>
      <c r="AA95" s="341">
        <f t="shared" si="14"/>
        <v>33.91839579240963</v>
      </c>
      <c r="AB95" s="45">
        <v>283282</v>
      </c>
    </row>
    <row r="96" spans="1:28" s="45" customFormat="1" ht="12.75" customHeight="1">
      <c r="A96" s="36">
        <v>97</v>
      </c>
      <c r="B96" s="37" t="s">
        <v>220</v>
      </c>
      <c r="C96" s="38">
        <v>1</v>
      </c>
      <c r="D96" s="38">
        <v>1</v>
      </c>
      <c r="E96" s="39">
        <f t="shared" si="15"/>
        <v>2</v>
      </c>
      <c r="F96" s="38">
        <v>0</v>
      </c>
      <c r="G96" s="38">
        <v>0</v>
      </c>
      <c r="H96" s="39">
        <f t="shared" si="16"/>
        <v>0</v>
      </c>
      <c r="I96" s="38">
        <v>0</v>
      </c>
      <c r="J96" s="38">
        <v>0</v>
      </c>
      <c r="K96" s="39">
        <f t="shared" si="17"/>
        <v>0</v>
      </c>
      <c r="L96" s="38">
        <v>0</v>
      </c>
      <c r="M96" s="38">
        <v>0</v>
      </c>
      <c r="N96" s="39">
        <f t="shared" si="18"/>
        <v>0</v>
      </c>
      <c r="O96" s="39">
        <f t="shared" si="13"/>
        <v>0</v>
      </c>
      <c r="P96" s="39">
        <f t="shared" si="13"/>
        <v>0</v>
      </c>
      <c r="Q96" s="39">
        <f t="shared" si="19"/>
        <v>0</v>
      </c>
      <c r="R96" s="38">
        <v>0</v>
      </c>
      <c r="S96" s="38">
        <v>0</v>
      </c>
      <c r="T96" s="39">
        <f t="shared" si="20"/>
        <v>0</v>
      </c>
      <c r="U96" s="38">
        <v>0</v>
      </c>
      <c r="V96" s="38">
        <v>0</v>
      </c>
      <c r="W96" s="39">
        <f t="shared" si="21"/>
        <v>0</v>
      </c>
      <c r="X96" s="39">
        <f t="shared" si="22"/>
        <v>0</v>
      </c>
      <c r="Y96" s="39">
        <f t="shared" si="23"/>
        <v>0</v>
      </c>
      <c r="Z96" s="39">
        <f t="shared" si="24"/>
        <v>0</v>
      </c>
      <c r="AA96" s="341">
        <f t="shared" si="14"/>
        <v>7.686659960260912</v>
      </c>
      <c r="AB96" s="45">
        <v>4146</v>
      </c>
    </row>
    <row r="97" spans="1:28" s="45" customFormat="1" ht="12.75" customHeight="1">
      <c r="A97" s="36">
        <v>98</v>
      </c>
      <c r="B97" s="37" t="s">
        <v>221</v>
      </c>
      <c r="C97" s="38">
        <v>2</v>
      </c>
      <c r="D97" s="38">
        <v>3</v>
      </c>
      <c r="E97" s="39">
        <f t="shared" si="15"/>
        <v>5</v>
      </c>
      <c r="F97" s="38">
        <v>0</v>
      </c>
      <c r="G97" s="38">
        <v>0</v>
      </c>
      <c r="H97" s="39">
        <f t="shared" si="16"/>
        <v>0</v>
      </c>
      <c r="I97" s="45">
        <v>1</v>
      </c>
      <c r="J97" s="38">
        <v>0</v>
      </c>
      <c r="K97" s="39">
        <f t="shared" si="17"/>
        <v>1</v>
      </c>
      <c r="L97" s="38">
        <v>2</v>
      </c>
      <c r="M97" s="38">
        <v>0</v>
      </c>
      <c r="N97" s="39">
        <f t="shared" si="18"/>
        <v>2</v>
      </c>
      <c r="O97" s="39">
        <f t="shared" si="13"/>
        <v>3</v>
      </c>
      <c r="P97" s="39">
        <f t="shared" si="13"/>
        <v>0</v>
      </c>
      <c r="Q97" s="39">
        <f t="shared" si="19"/>
        <v>3</v>
      </c>
      <c r="R97" s="38">
        <v>0</v>
      </c>
      <c r="S97" s="38">
        <v>0</v>
      </c>
      <c r="T97" s="39">
        <f t="shared" si="20"/>
        <v>0</v>
      </c>
      <c r="U97" s="38">
        <v>0</v>
      </c>
      <c r="V97" s="38">
        <v>0</v>
      </c>
      <c r="W97" s="39">
        <f t="shared" si="21"/>
        <v>0</v>
      </c>
      <c r="X97" s="39">
        <f t="shared" si="22"/>
        <v>0</v>
      </c>
      <c r="Y97" s="39">
        <f t="shared" si="23"/>
        <v>0</v>
      </c>
      <c r="Z97" s="39">
        <f t="shared" si="24"/>
        <v>0</v>
      </c>
      <c r="AA97" s="341">
        <f t="shared" si="14"/>
        <v>29.552014276003096</v>
      </c>
      <c r="AB97" s="45">
        <v>2696</v>
      </c>
    </row>
    <row r="98" spans="1:28" s="45" customFormat="1" ht="12.75" customHeight="1">
      <c r="A98" s="36">
        <v>99</v>
      </c>
      <c r="B98" s="37" t="s">
        <v>222</v>
      </c>
      <c r="C98" s="38">
        <v>4</v>
      </c>
      <c r="D98" s="38">
        <v>0</v>
      </c>
      <c r="E98" s="39">
        <f t="shared" si="15"/>
        <v>4</v>
      </c>
      <c r="F98" s="38">
        <v>0</v>
      </c>
      <c r="G98" s="38">
        <v>0</v>
      </c>
      <c r="H98" s="39">
        <f t="shared" si="16"/>
        <v>0</v>
      </c>
      <c r="I98" s="45">
        <v>16</v>
      </c>
      <c r="J98" s="45">
        <v>1</v>
      </c>
      <c r="K98" s="39">
        <f t="shared" si="17"/>
        <v>17</v>
      </c>
      <c r="L98" s="38">
        <v>2</v>
      </c>
      <c r="M98" s="38">
        <v>0</v>
      </c>
      <c r="N98" s="39">
        <f t="shared" si="18"/>
        <v>2</v>
      </c>
      <c r="O98" s="39">
        <f t="shared" si="13"/>
        <v>18</v>
      </c>
      <c r="P98" s="39">
        <f t="shared" si="13"/>
        <v>1</v>
      </c>
      <c r="Q98" s="39">
        <f t="shared" si="19"/>
        <v>19</v>
      </c>
      <c r="R98" s="38">
        <v>7</v>
      </c>
      <c r="S98" s="38">
        <v>0</v>
      </c>
      <c r="T98" s="39">
        <f t="shared" si="20"/>
        <v>7</v>
      </c>
      <c r="U98" s="38">
        <v>0</v>
      </c>
      <c r="V98" s="38">
        <v>0</v>
      </c>
      <c r="W98" s="39">
        <f t="shared" si="21"/>
        <v>0</v>
      </c>
      <c r="X98" s="39">
        <f t="shared" si="22"/>
        <v>7</v>
      </c>
      <c r="Y98" s="39">
        <f t="shared" si="23"/>
        <v>0</v>
      </c>
      <c r="Z98" s="39">
        <f t="shared" si="24"/>
        <v>7</v>
      </c>
      <c r="AA98" s="341">
        <f t="shared" si="14"/>
        <v>18.15374092579991</v>
      </c>
      <c r="AB98" s="45">
        <v>3511</v>
      </c>
    </row>
    <row r="99" spans="1:28" s="45" customFormat="1" ht="12.75" customHeight="1">
      <c r="A99" s="36"/>
      <c r="B99" s="37" t="s">
        <v>1121</v>
      </c>
      <c r="C99" s="38">
        <v>538</v>
      </c>
      <c r="D99" s="38">
        <v>21</v>
      </c>
      <c r="E99" s="39">
        <f t="shared" si="15"/>
        <v>559</v>
      </c>
      <c r="F99" s="38">
        <v>0</v>
      </c>
      <c r="G99" s="38">
        <v>0</v>
      </c>
      <c r="H99" s="39">
        <f t="shared" si="16"/>
        <v>0</v>
      </c>
      <c r="I99" s="45">
        <v>156</v>
      </c>
      <c r="J99" s="45">
        <v>3</v>
      </c>
      <c r="K99" s="39">
        <f t="shared" si="17"/>
        <v>159</v>
      </c>
      <c r="L99" s="38">
        <v>6</v>
      </c>
      <c r="M99" s="38">
        <v>0</v>
      </c>
      <c r="N99" s="39">
        <f t="shared" si="18"/>
        <v>6</v>
      </c>
      <c r="O99" s="39">
        <f>+I99+L99</f>
        <v>162</v>
      </c>
      <c r="P99" s="39">
        <f t="shared" si="13"/>
        <v>3</v>
      </c>
      <c r="Q99" s="39">
        <f t="shared" si="19"/>
        <v>165</v>
      </c>
      <c r="R99" s="38">
        <v>32</v>
      </c>
      <c r="S99" s="38">
        <v>0</v>
      </c>
      <c r="T99" s="39">
        <f t="shared" si="20"/>
        <v>32</v>
      </c>
      <c r="U99" s="38">
        <v>0</v>
      </c>
      <c r="V99" s="38">
        <v>0</v>
      </c>
      <c r="W99" s="39">
        <f t="shared" si="21"/>
        <v>0</v>
      </c>
      <c r="X99" s="39">
        <f t="shared" si="22"/>
        <v>32</v>
      </c>
      <c r="Y99" s="39">
        <f t="shared" si="23"/>
        <v>0</v>
      </c>
      <c r="Z99" s="39">
        <f t="shared" si="24"/>
        <v>32</v>
      </c>
      <c r="AA99" s="497">
        <v>0</v>
      </c>
      <c r="AB99" s="45" t="s">
        <v>907</v>
      </c>
    </row>
    <row r="100" spans="1:28" s="45" customFormat="1" ht="12">
      <c r="A100" s="563" t="s">
        <v>995</v>
      </c>
      <c r="B100" s="564"/>
      <c r="C100" s="47">
        <f>SUM(C7:C99)</f>
        <v>65059</v>
      </c>
      <c r="D100" s="47">
        <f aca="true" t="shared" si="25" ref="D100:I100">SUM(D7:D99)</f>
        <v>4168</v>
      </c>
      <c r="E100" s="47">
        <f>SUM(E7:E99)</f>
        <v>69227</v>
      </c>
      <c r="F100" s="47">
        <f t="shared" si="25"/>
        <v>687</v>
      </c>
      <c r="G100" s="47">
        <f t="shared" si="25"/>
        <v>10</v>
      </c>
      <c r="H100" s="47">
        <f t="shared" si="25"/>
        <v>697</v>
      </c>
      <c r="I100" s="47">
        <f t="shared" si="25"/>
        <v>2023</v>
      </c>
      <c r="J100" s="47">
        <f>SUM(J7:J99)</f>
        <v>70</v>
      </c>
      <c r="K100" s="47">
        <f aca="true" t="shared" si="26" ref="K100:W100">SUM(K7:K99)</f>
        <v>2093</v>
      </c>
      <c r="L100" s="47">
        <f t="shared" si="26"/>
        <v>120</v>
      </c>
      <c r="M100" s="47">
        <f>SUM(M7:M99)</f>
        <v>3</v>
      </c>
      <c r="N100" s="47">
        <f t="shared" si="26"/>
        <v>123</v>
      </c>
      <c r="O100" s="47">
        <f>SUM(O7:O99)</f>
        <v>2143</v>
      </c>
      <c r="P100" s="47">
        <f>SUM(P7:P99)</f>
        <v>73</v>
      </c>
      <c r="Q100" s="47">
        <f t="shared" si="26"/>
        <v>2216</v>
      </c>
      <c r="R100" s="47">
        <f t="shared" si="26"/>
        <v>1668</v>
      </c>
      <c r="S100" s="47">
        <f t="shared" si="26"/>
        <v>32</v>
      </c>
      <c r="T100" s="47">
        <f t="shared" si="26"/>
        <v>1700</v>
      </c>
      <c r="U100" s="47">
        <f t="shared" si="26"/>
        <v>10</v>
      </c>
      <c r="V100" s="47">
        <f t="shared" si="26"/>
        <v>0</v>
      </c>
      <c r="W100" s="47">
        <f t="shared" si="26"/>
        <v>10</v>
      </c>
      <c r="X100" s="47">
        <f>SUM(X7:X99)</f>
        <v>1678</v>
      </c>
      <c r="Y100" s="47">
        <f>SUM(Y7:Y99)</f>
        <v>32</v>
      </c>
      <c r="Z100" s="47">
        <f>SUM(Z7:Z99)</f>
        <v>1710</v>
      </c>
      <c r="AA100" s="343">
        <f>+E100/((E$100/AB$100)*AB100)*100</f>
        <v>100</v>
      </c>
      <c r="AB100" s="45">
        <f>SUM(AB7:AB99)</f>
        <v>11030939</v>
      </c>
    </row>
    <row r="101" spans="1:27" s="31" customFormat="1" ht="22.5" customHeight="1">
      <c r="A101" s="568" t="s">
        <v>1122</v>
      </c>
      <c r="B101" s="569"/>
      <c r="C101" s="569"/>
      <c r="D101" s="569"/>
      <c r="E101" s="569"/>
      <c r="F101" s="569"/>
      <c r="G101" s="569"/>
      <c r="H101" s="569"/>
      <c r="I101" s="569"/>
      <c r="J101" s="569"/>
      <c r="K101" s="569"/>
      <c r="L101" s="569"/>
      <c r="M101" s="569"/>
      <c r="N101" s="569"/>
      <c r="O101" s="569"/>
      <c r="P101" s="569"/>
      <c r="Q101" s="569"/>
      <c r="R101" s="569"/>
      <c r="S101" s="569"/>
      <c r="T101" s="569"/>
      <c r="U101" s="569"/>
      <c r="V101" s="569"/>
      <c r="W101" s="569"/>
      <c r="X101" s="569"/>
      <c r="Y101" s="569"/>
      <c r="Z101" s="569"/>
      <c r="AA101" s="569"/>
    </row>
    <row r="102" spans="3:26" s="31" customFormat="1" ht="12" thickBot="1">
      <c r="C102" s="49"/>
      <c r="D102" s="49"/>
      <c r="E102" s="49"/>
      <c r="F102" s="49"/>
      <c r="G102" s="49"/>
      <c r="H102" s="49"/>
      <c r="I102" s="49"/>
      <c r="J102" s="49" t="s">
        <v>907</v>
      </c>
      <c r="K102" s="49"/>
      <c r="L102" s="49"/>
      <c r="M102" s="49"/>
      <c r="N102" s="49"/>
      <c r="O102" s="49"/>
      <c r="P102" s="49"/>
      <c r="Q102" s="49"/>
      <c r="R102" s="49"/>
      <c r="S102" s="49"/>
      <c r="T102" s="49"/>
      <c r="U102" s="49"/>
      <c r="V102" s="49"/>
      <c r="W102" s="49"/>
      <c r="X102" s="49"/>
      <c r="Y102" s="49"/>
      <c r="Z102" s="49"/>
    </row>
    <row r="103" spans="1:27" s="31" customFormat="1" ht="11.25">
      <c r="A103" s="50" t="s">
        <v>737</v>
      </c>
      <c r="B103" s="51"/>
      <c r="C103" s="52"/>
      <c r="D103" s="52"/>
      <c r="E103" s="52"/>
      <c r="F103" s="52"/>
      <c r="G103" s="52"/>
      <c r="H103" s="52"/>
      <c r="I103" s="52"/>
      <c r="J103" s="52"/>
      <c r="K103" s="52"/>
      <c r="L103" s="53"/>
      <c r="M103" s="51" t="s">
        <v>738</v>
      </c>
      <c r="N103" s="51"/>
      <c r="O103" s="51"/>
      <c r="P103" s="51"/>
      <c r="Q103" s="51"/>
      <c r="R103" s="51"/>
      <c r="S103" s="51"/>
      <c r="T103" s="51"/>
      <c r="U103" s="51"/>
      <c r="V103" s="51"/>
      <c r="W103" s="51"/>
      <c r="X103" s="51"/>
      <c r="Y103" s="51"/>
      <c r="Z103" s="51"/>
      <c r="AA103" s="344"/>
    </row>
    <row r="104" spans="1:27" s="31" customFormat="1" ht="11.25">
      <c r="A104" s="555" t="s">
        <v>22</v>
      </c>
      <c r="B104" s="556"/>
      <c r="C104" s="54" t="s">
        <v>1031</v>
      </c>
      <c r="D104" s="54"/>
      <c r="E104" s="54"/>
      <c r="F104" s="54"/>
      <c r="G104" s="54"/>
      <c r="H104" s="54"/>
      <c r="I104" s="54"/>
      <c r="J104" s="54"/>
      <c r="K104" s="54"/>
      <c r="L104" s="567" t="s">
        <v>15</v>
      </c>
      <c r="M104" s="560" t="s">
        <v>1048</v>
      </c>
      <c r="N104" s="560"/>
      <c r="O104" s="560"/>
      <c r="P104" s="560"/>
      <c r="Q104" s="560"/>
      <c r="R104" s="560"/>
      <c r="S104" s="54" t="s">
        <v>1032</v>
      </c>
      <c r="T104" s="54"/>
      <c r="U104" s="54"/>
      <c r="V104" s="54"/>
      <c r="W104" s="54"/>
      <c r="X104" s="54"/>
      <c r="Y104" s="54"/>
      <c r="Z104" s="54"/>
      <c r="AA104" s="345"/>
    </row>
    <row r="105" spans="1:27" s="31" customFormat="1" ht="11.25">
      <c r="A105" s="565"/>
      <c r="B105" s="566"/>
      <c r="C105" s="48" t="s">
        <v>12</v>
      </c>
      <c r="D105" s="48"/>
      <c r="E105" s="48"/>
      <c r="F105" s="48"/>
      <c r="G105" s="48"/>
      <c r="H105" s="48"/>
      <c r="I105" s="48"/>
      <c r="J105" s="48"/>
      <c r="K105" s="48"/>
      <c r="L105" s="567"/>
      <c r="M105" s="560"/>
      <c r="N105" s="560"/>
      <c r="O105" s="560"/>
      <c r="P105" s="560"/>
      <c r="Q105" s="560"/>
      <c r="R105" s="560"/>
      <c r="S105" s="48" t="s">
        <v>35</v>
      </c>
      <c r="T105" s="48"/>
      <c r="U105" s="48"/>
      <c r="V105" s="48"/>
      <c r="W105" s="48"/>
      <c r="X105" s="48"/>
      <c r="Y105" s="48"/>
      <c r="Z105" s="48"/>
      <c r="AA105" s="346"/>
    </row>
    <row r="106" spans="1:27" s="31" customFormat="1" ht="11.25">
      <c r="A106" s="553" t="s">
        <v>13</v>
      </c>
      <c r="B106" s="554"/>
      <c r="C106" s="48" t="s">
        <v>34</v>
      </c>
      <c r="D106" s="48"/>
      <c r="E106" s="48"/>
      <c r="F106" s="48"/>
      <c r="G106" s="48"/>
      <c r="H106" s="48"/>
      <c r="I106" s="48"/>
      <c r="J106" s="48"/>
      <c r="K106" s="48"/>
      <c r="L106" s="55"/>
      <c r="M106" s="48" t="s">
        <v>18</v>
      </c>
      <c r="N106" s="48"/>
      <c r="O106" s="48"/>
      <c r="P106" s="48"/>
      <c r="Q106" s="48"/>
      <c r="R106" s="48"/>
      <c r="S106" s="48" t="s">
        <v>38</v>
      </c>
      <c r="T106" s="48"/>
      <c r="U106" s="48"/>
      <c r="V106" s="48"/>
      <c r="W106" s="48"/>
      <c r="X106" s="48"/>
      <c r="Y106" s="48"/>
      <c r="Z106" s="48"/>
      <c r="AA106" s="340"/>
    </row>
    <row r="107" spans="1:27" s="31" customFormat="1" ht="11.25">
      <c r="A107" s="555" t="s">
        <v>14</v>
      </c>
      <c r="B107" s="556"/>
      <c r="C107" s="559" t="s">
        <v>16</v>
      </c>
      <c r="D107" s="559"/>
      <c r="E107" s="559"/>
      <c r="F107" s="559"/>
      <c r="G107" s="559"/>
      <c r="H107" s="559"/>
      <c r="I107" s="559"/>
      <c r="J107" s="559"/>
      <c r="K107" s="559"/>
      <c r="L107" s="55"/>
      <c r="M107" s="560" t="s">
        <v>23</v>
      </c>
      <c r="N107" s="560"/>
      <c r="O107" s="560"/>
      <c r="P107" s="560"/>
      <c r="Q107" s="560"/>
      <c r="R107" s="560"/>
      <c r="S107" s="54" t="s">
        <v>36</v>
      </c>
      <c r="T107" s="54"/>
      <c r="U107" s="54"/>
      <c r="V107" s="54"/>
      <c r="W107" s="54"/>
      <c r="X107" s="54"/>
      <c r="Y107" s="48"/>
      <c r="Z107" s="48"/>
      <c r="AA107" s="346"/>
    </row>
    <row r="108" spans="1:27" s="31" customFormat="1" ht="12" thickBot="1">
      <c r="A108" s="557"/>
      <c r="B108" s="558"/>
      <c r="C108" s="562" t="s">
        <v>17</v>
      </c>
      <c r="D108" s="562"/>
      <c r="E108" s="562"/>
      <c r="F108" s="562"/>
      <c r="G108" s="562"/>
      <c r="H108" s="562"/>
      <c r="I108" s="562"/>
      <c r="J108" s="562"/>
      <c r="K108" s="562"/>
      <c r="L108" s="56"/>
      <c r="M108" s="561"/>
      <c r="N108" s="561"/>
      <c r="O108" s="561"/>
      <c r="P108" s="561"/>
      <c r="Q108" s="561"/>
      <c r="R108" s="561"/>
      <c r="S108" s="57" t="s">
        <v>37</v>
      </c>
      <c r="T108" s="57"/>
      <c r="U108" s="57"/>
      <c r="V108" s="57"/>
      <c r="W108" s="57"/>
      <c r="X108" s="57"/>
      <c r="Y108" s="57"/>
      <c r="Z108" s="57"/>
      <c r="AA108" s="56"/>
    </row>
    <row r="109" s="45" customFormat="1" ht="12"/>
    <row r="110" spans="3:26" s="45" customFormat="1" ht="12">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row>
    <row r="111" s="45" customFormat="1" ht="12"/>
    <row r="112" s="45" customFormat="1" ht="12"/>
    <row r="113" s="45" customFormat="1" ht="12"/>
    <row r="114" s="45" customFormat="1" ht="12"/>
    <row r="115" s="45" customFormat="1" ht="12"/>
    <row r="116" s="45" customFormat="1" ht="12"/>
    <row r="117" s="45" customFormat="1" ht="12"/>
    <row r="118" s="45" customFormat="1" ht="12"/>
    <row r="119" s="45" customFormat="1" ht="12"/>
    <row r="120" s="45" customFormat="1" ht="12"/>
    <row r="121" s="45" customFormat="1" ht="12"/>
    <row r="122" s="45" customFormat="1" ht="12"/>
    <row r="123" s="45" customFormat="1" ht="12"/>
    <row r="124" s="45" customFormat="1" ht="12"/>
    <row r="125" s="45" customFormat="1" ht="12"/>
    <row r="126" s="45" customFormat="1" ht="12"/>
    <row r="127" s="45" customFormat="1" ht="12"/>
    <row r="128" s="45" customFormat="1" ht="12"/>
    <row r="129" s="45" customFormat="1" ht="12"/>
    <row r="130" s="45" customFormat="1" ht="12"/>
    <row r="131" s="45" customFormat="1" ht="12"/>
    <row r="132" s="45" customFormat="1" ht="12"/>
    <row r="133" s="45" customFormat="1" ht="12"/>
    <row r="134" s="45" customFormat="1" ht="12"/>
    <row r="135" s="45" customFormat="1" ht="12"/>
    <row r="136" s="45" customFormat="1" ht="12"/>
    <row r="137" s="45" customFormat="1" ht="12"/>
    <row r="138" s="45" customFormat="1" ht="12"/>
    <row r="139" s="45" customFormat="1" ht="12"/>
    <row r="140" s="45" customFormat="1" ht="12"/>
    <row r="141" s="45" customFormat="1" ht="12"/>
    <row r="142" s="45" customFormat="1" ht="12"/>
    <row r="143" s="45" customFormat="1" ht="12"/>
    <row r="144" s="45" customFormat="1" ht="12"/>
    <row r="145" s="45" customFormat="1" ht="12"/>
    <row r="146" s="45" customFormat="1" ht="12"/>
    <row r="147" s="45" customFormat="1" ht="12"/>
    <row r="148" s="45" customFormat="1" ht="12"/>
    <row r="149" s="45" customFormat="1" ht="12"/>
    <row r="150" s="45" customFormat="1" ht="12"/>
    <row r="151" s="45" customFormat="1" ht="12"/>
    <row r="152" s="45" customFormat="1" ht="12"/>
    <row r="153" s="45" customFormat="1" ht="12"/>
    <row r="154" s="45" customFormat="1" ht="12"/>
    <row r="155" s="45" customFormat="1" ht="12"/>
    <row r="156" s="45" customFormat="1" ht="12"/>
    <row r="157" s="45" customFormat="1" ht="12"/>
    <row r="158" s="45" customFormat="1" ht="12"/>
    <row r="159" s="45" customFormat="1" ht="12"/>
    <row r="160" s="45" customFormat="1" ht="12"/>
    <row r="161" s="45" customFormat="1" ht="12"/>
    <row r="162" s="45" customFormat="1" ht="12"/>
    <row r="163" s="45" customFormat="1" ht="12"/>
    <row r="164" s="45" customFormat="1" ht="12"/>
    <row r="165" s="45" customFormat="1" ht="12"/>
    <row r="166" s="45" customFormat="1" ht="12"/>
    <row r="167" s="45" customFormat="1" ht="12"/>
    <row r="168" s="45" customFormat="1" ht="12"/>
    <row r="169" s="45" customFormat="1" ht="12"/>
    <row r="170" s="45" customFormat="1" ht="12"/>
    <row r="171" s="45" customFormat="1" ht="12"/>
    <row r="172" s="45" customFormat="1" ht="12"/>
    <row r="173" s="45" customFormat="1" ht="12"/>
    <row r="174" s="45" customFormat="1" ht="12"/>
    <row r="175" s="45" customFormat="1" ht="12"/>
    <row r="176" s="45" customFormat="1" ht="12"/>
    <row r="177" s="45" customFormat="1" ht="12"/>
    <row r="178" s="45" customFormat="1" ht="12"/>
    <row r="179" s="45" customFormat="1" ht="12"/>
    <row r="180" s="45" customFormat="1" ht="12"/>
    <row r="181" s="45" customFormat="1" ht="12"/>
    <row r="182" s="45" customFormat="1" ht="12"/>
    <row r="183" s="45" customFormat="1" ht="12"/>
    <row r="184" s="45" customFormat="1" ht="12"/>
    <row r="185" s="45" customFormat="1" ht="12"/>
    <row r="186" s="45" customFormat="1" ht="12"/>
    <row r="187" s="45" customFormat="1" ht="12"/>
    <row r="188" s="45" customFormat="1" ht="12"/>
    <row r="189" s="45" customFormat="1" ht="12"/>
    <row r="190" s="45" customFormat="1" ht="12"/>
    <row r="191" s="45" customFormat="1" ht="12"/>
    <row r="192" s="45" customFormat="1" ht="12"/>
    <row r="193" s="45" customFormat="1" ht="12"/>
    <row r="194" s="45" customFormat="1" ht="12"/>
    <row r="195" s="45" customFormat="1" ht="12"/>
    <row r="196" s="45" customFormat="1" ht="12"/>
    <row r="197" s="45" customFormat="1" ht="12"/>
    <row r="198" s="45" customFormat="1" ht="12"/>
    <row r="199" s="45" customFormat="1" ht="12"/>
    <row r="200" s="45" customFormat="1" ht="12"/>
    <row r="201" s="45" customFormat="1" ht="12"/>
    <row r="202" s="45" customFormat="1" ht="12"/>
    <row r="203" s="45" customFormat="1" ht="12"/>
    <row r="204" s="45" customFormat="1" ht="12"/>
    <row r="205" s="45" customFormat="1" ht="12"/>
    <row r="206" s="45" customFormat="1" ht="12"/>
    <row r="207" s="45" customFormat="1" ht="12"/>
    <row r="208" s="45" customFormat="1" ht="12"/>
    <row r="209" s="45" customFormat="1" ht="12"/>
    <row r="210" s="45" customFormat="1" ht="12"/>
    <row r="211" s="45" customFormat="1" ht="12"/>
    <row r="212" s="45" customFormat="1" ht="12"/>
    <row r="213" s="45" customFormat="1" ht="12"/>
    <row r="214" s="45" customFormat="1" ht="12"/>
    <row r="215" s="45" customFormat="1" ht="12"/>
    <row r="216" s="45" customFormat="1" ht="12"/>
    <row r="217" s="45" customFormat="1" ht="12"/>
    <row r="218" s="45" customFormat="1" ht="12"/>
    <row r="219" s="45" customFormat="1" ht="12"/>
    <row r="220" s="45" customFormat="1" ht="12"/>
    <row r="221" s="45" customFormat="1" ht="12"/>
    <row r="222" s="45" customFormat="1" ht="12"/>
    <row r="223" s="45" customFormat="1" ht="12"/>
    <row r="224" s="45" customFormat="1" ht="12"/>
    <row r="225" s="45" customFormat="1" ht="12"/>
    <row r="226" s="45" customFormat="1" ht="12"/>
    <row r="227" s="45" customFormat="1" ht="12"/>
    <row r="228" s="45" customFormat="1" ht="12"/>
    <row r="229" s="45" customFormat="1" ht="12"/>
    <row r="230" s="45" customFormat="1" ht="12"/>
    <row r="231" s="45" customFormat="1" ht="12"/>
    <row r="232" s="45" customFormat="1" ht="12"/>
    <row r="233" s="45" customFormat="1" ht="12"/>
    <row r="234" s="45" customFormat="1" ht="12"/>
    <row r="235" s="45" customFormat="1" ht="12"/>
    <row r="236" s="45" customFormat="1" ht="12"/>
    <row r="237" s="45" customFormat="1" ht="12"/>
    <row r="238" s="45" customFormat="1" ht="12"/>
    <row r="239" s="45" customFormat="1" ht="12"/>
    <row r="240" s="45" customFormat="1" ht="12"/>
    <row r="241" s="45" customFormat="1" ht="12"/>
    <row r="242" s="45" customFormat="1" ht="12"/>
    <row r="243" s="45" customFormat="1" ht="12"/>
    <row r="244" s="45" customFormat="1" ht="12"/>
    <row r="245" s="45" customFormat="1" ht="12"/>
    <row r="246" s="45" customFormat="1" ht="12"/>
    <row r="247" s="45" customFormat="1" ht="12"/>
    <row r="248" s="45" customFormat="1" ht="12"/>
    <row r="249" s="45" customFormat="1" ht="12"/>
    <row r="250" s="45" customFormat="1" ht="12"/>
    <row r="251" s="45" customFormat="1" ht="12"/>
    <row r="252" s="45" customFormat="1" ht="12"/>
    <row r="253" s="45" customFormat="1" ht="12"/>
    <row r="254" s="45" customFormat="1" ht="12"/>
    <row r="255" s="45" customFormat="1" ht="12"/>
    <row r="256" s="45" customFormat="1" ht="12"/>
    <row r="257" s="45" customFormat="1" ht="12"/>
    <row r="258" s="45" customFormat="1" ht="12"/>
    <row r="259" s="45" customFormat="1" ht="12"/>
    <row r="260" s="45" customFormat="1" ht="12"/>
    <row r="261" s="45" customFormat="1" ht="12"/>
    <row r="262" s="45" customFormat="1" ht="12"/>
    <row r="263" s="45" customFormat="1" ht="12"/>
    <row r="264" s="45" customFormat="1" ht="12"/>
    <row r="265" s="45" customFormat="1" ht="12"/>
    <row r="266" s="45" customFormat="1" ht="12"/>
    <row r="267" s="45" customFormat="1" ht="12"/>
    <row r="268" s="45" customFormat="1" ht="12"/>
    <row r="269" s="45" customFormat="1" ht="12"/>
    <row r="270" s="45" customFormat="1" ht="12"/>
    <row r="271" s="45" customFormat="1" ht="12"/>
    <row r="272" s="45" customFormat="1" ht="12"/>
    <row r="273" s="45" customFormat="1" ht="12"/>
    <row r="274" s="45" customFormat="1" ht="12"/>
    <row r="275" s="45" customFormat="1" ht="12"/>
    <row r="276" s="45" customFormat="1" ht="12"/>
    <row r="277" s="45" customFormat="1" ht="12"/>
    <row r="278" s="45" customFormat="1" ht="12"/>
    <row r="279" s="45" customFormat="1" ht="12"/>
    <row r="280" s="45" customFormat="1" ht="12"/>
    <row r="281" s="45" customFormat="1" ht="12"/>
    <row r="282" s="45" customFormat="1" ht="12"/>
    <row r="283" s="45" customFormat="1" ht="12"/>
    <row r="284" s="45" customFormat="1" ht="12"/>
    <row r="285" s="45" customFormat="1" ht="12"/>
    <row r="286" s="45" customFormat="1" ht="12"/>
    <row r="287" s="45" customFormat="1" ht="12"/>
    <row r="288" s="45" customFormat="1" ht="12"/>
    <row r="289" s="45" customFormat="1" ht="12"/>
    <row r="290" s="45" customFormat="1" ht="12"/>
    <row r="291" s="45" customFormat="1" ht="12"/>
    <row r="292" s="45" customFormat="1" ht="12"/>
    <row r="293" s="45" customFormat="1" ht="12"/>
    <row r="294" s="45" customFormat="1" ht="12"/>
    <row r="295" s="45" customFormat="1" ht="12"/>
    <row r="296" s="45" customFormat="1" ht="12"/>
    <row r="297" s="45" customFormat="1" ht="12"/>
  </sheetData>
  <sheetProtection/>
  <mergeCells count="38">
    <mergeCell ref="A1:AA1"/>
    <mergeCell ref="A2:AA2"/>
    <mergeCell ref="I5:K5"/>
    <mergeCell ref="C4:E5"/>
    <mergeCell ref="F4:H5"/>
    <mergeCell ref="L5:N5"/>
    <mergeCell ref="AA4:AA6"/>
    <mergeCell ref="U5:W5"/>
    <mergeCell ref="R4:Z4"/>
    <mergeCell ref="X5:Z5"/>
    <mergeCell ref="A53:A55"/>
    <mergeCell ref="B53:B55"/>
    <mergeCell ref="C53:E54"/>
    <mergeCell ref="F53:H54"/>
    <mergeCell ref="R5:T5"/>
    <mergeCell ref="A4:A6"/>
    <mergeCell ref="B4:B6"/>
    <mergeCell ref="I4:Q4"/>
    <mergeCell ref="O5:Q5"/>
    <mergeCell ref="AA53:AA55"/>
    <mergeCell ref="I54:K54"/>
    <mergeCell ref="L54:N54"/>
    <mergeCell ref="O54:Q54"/>
    <mergeCell ref="R54:T54"/>
    <mergeCell ref="U54:W54"/>
    <mergeCell ref="X54:Z54"/>
    <mergeCell ref="I53:Q53"/>
    <mergeCell ref="R53:Z53"/>
    <mergeCell ref="A106:B106"/>
    <mergeCell ref="A107:B108"/>
    <mergeCell ref="C107:K107"/>
    <mergeCell ref="M107:R108"/>
    <mergeCell ref="C108:K108"/>
    <mergeCell ref="A100:B100"/>
    <mergeCell ref="A104:B105"/>
    <mergeCell ref="L104:L105"/>
    <mergeCell ref="M104:R105"/>
    <mergeCell ref="A101:AA101"/>
  </mergeCells>
  <printOptions horizontalCentered="1" verticalCentered="1"/>
  <pageMargins left="0" right="0" top="0" bottom="0" header="0" footer="0"/>
  <pageSetup horizontalDpi="600" verticalDpi="600" orientation="landscape" paperSize="9" scale="75" r:id="rId1"/>
  <rowBreaks count="1" manualBreakCount="1">
    <brk id="51" max="255" man="1"/>
  </rowBreaks>
  <ignoredErrors>
    <ignoredError sqref="A7:A14" numberStoredAsText="1"/>
    <ignoredError sqref="AA100" formula="1"/>
  </ignoredErrors>
</worksheet>
</file>

<file path=xl/worksheets/sheet5.xml><?xml version="1.0" encoding="utf-8"?>
<worksheet xmlns="http://schemas.openxmlformats.org/spreadsheetml/2006/main" xmlns:r="http://schemas.openxmlformats.org/officeDocument/2006/relationships">
  <dimension ref="A1:U109"/>
  <sheetViews>
    <sheetView showGridLines="0" zoomScalePageLayoutView="0" workbookViewId="0" topLeftCell="A1">
      <selection activeCell="A1" sqref="A1:T1"/>
    </sheetView>
  </sheetViews>
  <sheetFormatPr defaultColWidth="9.140625" defaultRowHeight="12.75"/>
  <cols>
    <col min="1" max="1" width="4.8515625" style="73" customWidth="1"/>
    <col min="2" max="2" width="34.57421875" style="73" bestFit="1" customWidth="1"/>
    <col min="3" max="4" width="8.8515625" style="73" customWidth="1"/>
    <col min="5" max="5" width="8.7109375" style="73" customWidth="1"/>
    <col min="6" max="6" width="8.8515625" style="73" customWidth="1"/>
    <col min="7" max="7" width="7.421875" style="73" customWidth="1"/>
    <col min="8" max="8" width="7.7109375" style="73" customWidth="1"/>
    <col min="9" max="11" width="8.7109375" style="73" customWidth="1"/>
    <col min="12" max="12" width="6.140625" style="73" customWidth="1"/>
    <col min="13" max="13" width="6.421875" style="73" customWidth="1"/>
    <col min="14" max="14" width="7.7109375" style="73" bestFit="1" customWidth="1"/>
    <col min="15" max="15" width="8.8515625" style="73" bestFit="1" customWidth="1"/>
    <col min="16" max="16" width="8.8515625" style="73" customWidth="1"/>
    <col min="17" max="17" width="8.7109375" style="73" customWidth="1"/>
    <col min="18" max="18" width="6.57421875" style="73" bestFit="1" customWidth="1"/>
    <col min="19" max="19" width="7.421875" style="73" bestFit="1" customWidth="1"/>
    <col min="20" max="20" width="7.57421875" style="73" customWidth="1"/>
    <col min="21" max="16384" width="9.140625" style="73" customWidth="1"/>
  </cols>
  <sheetData>
    <row r="1" spans="1:20" ht="38.25" customHeight="1">
      <c r="A1" s="593" t="s">
        <v>1061</v>
      </c>
      <c r="B1" s="593"/>
      <c r="C1" s="594"/>
      <c r="D1" s="594"/>
      <c r="E1" s="594"/>
      <c r="F1" s="594"/>
      <c r="G1" s="594"/>
      <c r="H1" s="594"/>
      <c r="I1" s="594"/>
      <c r="J1" s="594"/>
      <c r="K1" s="594"/>
      <c r="L1" s="594"/>
      <c r="M1" s="594"/>
      <c r="N1" s="594"/>
      <c r="O1" s="594"/>
      <c r="P1" s="594"/>
      <c r="Q1" s="594"/>
      <c r="R1" s="594"/>
      <c r="S1" s="594"/>
      <c r="T1" s="594"/>
    </row>
    <row r="2" spans="1:20" ht="25.5" customHeight="1">
      <c r="A2" s="595" t="s">
        <v>1062</v>
      </c>
      <c r="B2" s="595"/>
      <c r="C2" s="596"/>
      <c r="D2" s="596"/>
      <c r="E2" s="596"/>
      <c r="F2" s="596"/>
      <c r="G2" s="596"/>
      <c r="H2" s="596"/>
      <c r="I2" s="596"/>
      <c r="J2" s="596"/>
      <c r="K2" s="596"/>
      <c r="L2" s="596"/>
      <c r="M2" s="596"/>
      <c r="N2" s="596"/>
      <c r="O2" s="596"/>
      <c r="P2" s="596"/>
      <c r="Q2" s="596"/>
      <c r="R2" s="596"/>
      <c r="S2" s="596"/>
      <c r="T2" s="596"/>
    </row>
    <row r="3" spans="1:20" ht="12.75">
      <c r="A3" s="352"/>
      <c r="B3" s="352"/>
      <c r="S3" s="600" t="s">
        <v>1013</v>
      </c>
      <c r="T3" s="600"/>
    </row>
    <row r="4" spans="1:21" s="45" customFormat="1" ht="20.25" customHeight="1">
      <c r="A4" s="582" t="s">
        <v>1063</v>
      </c>
      <c r="B4" s="590" t="s">
        <v>1049</v>
      </c>
      <c r="C4" s="597" t="s">
        <v>438</v>
      </c>
      <c r="D4" s="598"/>
      <c r="E4" s="598"/>
      <c r="F4" s="598"/>
      <c r="G4" s="598"/>
      <c r="H4" s="599"/>
      <c r="I4" s="597" t="s">
        <v>439</v>
      </c>
      <c r="J4" s="598"/>
      <c r="K4" s="598"/>
      <c r="L4" s="598"/>
      <c r="M4" s="598"/>
      <c r="N4" s="599"/>
      <c r="O4" s="597" t="s">
        <v>440</v>
      </c>
      <c r="P4" s="598"/>
      <c r="Q4" s="598"/>
      <c r="R4" s="598"/>
      <c r="S4" s="598"/>
      <c r="T4" s="598"/>
      <c r="U4" s="46"/>
    </row>
    <row r="5" spans="1:21" s="45" customFormat="1" ht="27" customHeight="1">
      <c r="A5" s="601"/>
      <c r="B5" s="591"/>
      <c r="C5" s="579" t="s">
        <v>1147</v>
      </c>
      <c r="D5" s="580"/>
      <c r="E5" s="581"/>
      <c r="F5" s="579" t="s">
        <v>1148</v>
      </c>
      <c r="G5" s="580"/>
      <c r="H5" s="581"/>
      <c r="I5" s="579" t="s">
        <v>1147</v>
      </c>
      <c r="J5" s="580"/>
      <c r="K5" s="581"/>
      <c r="L5" s="579" t="s">
        <v>1148</v>
      </c>
      <c r="M5" s="580"/>
      <c r="N5" s="581"/>
      <c r="O5" s="579" t="s">
        <v>1123</v>
      </c>
      <c r="P5" s="580"/>
      <c r="Q5" s="581"/>
      <c r="R5" s="579" t="s">
        <v>1148</v>
      </c>
      <c r="S5" s="580"/>
      <c r="T5" s="581"/>
      <c r="U5" s="46"/>
    </row>
    <row r="6" spans="1:21" s="45" customFormat="1" ht="26.25" customHeight="1">
      <c r="A6" s="601"/>
      <c r="B6" s="591"/>
      <c r="C6" s="574"/>
      <c r="D6" s="588"/>
      <c r="E6" s="589"/>
      <c r="F6" s="574"/>
      <c r="G6" s="588"/>
      <c r="H6" s="589"/>
      <c r="I6" s="574"/>
      <c r="J6" s="588"/>
      <c r="K6" s="589"/>
      <c r="L6" s="574"/>
      <c r="M6" s="588"/>
      <c r="N6" s="589"/>
      <c r="O6" s="603" t="s">
        <v>294</v>
      </c>
      <c r="P6" s="604"/>
      <c r="Q6" s="605"/>
      <c r="R6" s="574"/>
      <c r="S6" s="588"/>
      <c r="T6" s="589"/>
      <c r="U6" s="46"/>
    </row>
    <row r="7" spans="1:21" s="31" customFormat="1" ht="22.5">
      <c r="A7" s="602"/>
      <c r="B7" s="592"/>
      <c r="C7" s="34" t="s">
        <v>756</v>
      </c>
      <c r="D7" s="35" t="s">
        <v>757</v>
      </c>
      <c r="E7" s="34" t="s">
        <v>449</v>
      </c>
      <c r="F7" s="34" t="s">
        <v>756</v>
      </c>
      <c r="G7" s="35" t="s">
        <v>757</v>
      </c>
      <c r="H7" s="34" t="s">
        <v>449</v>
      </c>
      <c r="I7" s="34" t="s">
        <v>756</v>
      </c>
      <c r="J7" s="35" t="s">
        <v>757</v>
      </c>
      <c r="K7" s="34" t="s">
        <v>449</v>
      </c>
      <c r="L7" s="34" t="s">
        <v>756</v>
      </c>
      <c r="M7" s="35" t="s">
        <v>757</v>
      </c>
      <c r="N7" s="34" t="s">
        <v>449</v>
      </c>
      <c r="O7" s="34" t="s">
        <v>756</v>
      </c>
      <c r="P7" s="35" t="s">
        <v>757</v>
      </c>
      <c r="Q7" s="34" t="s">
        <v>449</v>
      </c>
      <c r="R7" s="34" t="s">
        <v>756</v>
      </c>
      <c r="S7" s="35" t="s">
        <v>757</v>
      </c>
      <c r="T7" s="362" t="s">
        <v>449</v>
      </c>
      <c r="U7" s="48"/>
    </row>
    <row r="8" spans="1:20" s="351" customFormat="1" ht="13.5" customHeight="1">
      <c r="A8" s="139" t="s">
        <v>998</v>
      </c>
      <c r="B8" s="140" t="s">
        <v>135</v>
      </c>
      <c r="C8" s="83">
        <v>10911</v>
      </c>
      <c r="D8" s="83">
        <v>1371</v>
      </c>
      <c r="E8" s="90">
        <f>+D8+C8</f>
        <v>12282</v>
      </c>
      <c r="F8" s="83">
        <v>431</v>
      </c>
      <c r="G8" s="83">
        <v>119</v>
      </c>
      <c r="H8" s="90">
        <f>+F8+G8</f>
        <v>550</v>
      </c>
      <c r="I8" s="83">
        <v>0</v>
      </c>
      <c r="J8" s="83">
        <v>0</v>
      </c>
      <c r="K8" s="90">
        <f>+I8+J8</f>
        <v>0</v>
      </c>
      <c r="L8" s="83">
        <v>0</v>
      </c>
      <c r="M8" s="83">
        <v>0</v>
      </c>
      <c r="N8" s="90">
        <f>+L8+M8</f>
        <v>0</v>
      </c>
      <c r="O8" s="83">
        <f>+C8+I8</f>
        <v>10911</v>
      </c>
      <c r="P8" s="83">
        <f>+D8+J8</f>
        <v>1371</v>
      </c>
      <c r="Q8" s="90">
        <f>+P8+O8</f>
        <v>12282</v>
      </c>
      <c r="R8" s="83">
        <f>+F8+L8</f>
        <v>431</v>
      </c>
      <c r="S8" s="83">
        <f>+G8+M8</f>
        <v>119</v>
      </c>
      <c r="T8" s="90">
        <f>+S8+R8</f>
        <v>550</v>
      </c>
    </row>
    <row r="9" spans="1:20" s="351" customFormat="1" ht="13.5" customHeight="1">
      <c r="A9" s="139" t="s">
        <v>999</v>
      </c>
      <c r="B9" s="140" t="s">
        <v>136</v>
      </c>
      <c r="C9" s="83">
        <v>2623</v>
      </c>
      <c r="D9" s="83">
        <v>101</v>
      </c>
      <c r="E9" s="90">
        <f aca="true" t="shared" si="0" ref="E9:E48">+D9+C9</f>
        <v>2724</v>
      </c>
      <c r="F9" s="83">
        <v>141</v>
      </c>
      <c r="G9" s="83">
        <v>0</v>
      </c>
      <c r="H9" s="90">
        <f aca="true" t="shared" si="1" ref="H9:H48">+F9+G9</f>
        <v>141</v>
      </c>
      <c r="I9" s="83">
        <v>0</v>
      </c>
      <c r="J9" s="83">
        <v>0</v>
      </c>
      <c r="K9" s="90">
        <f aca="true" t="shared" si="2" ref="K9:K48">+I9+J9</f>
        <v>0</v>
      </c>
      <c r="L9" s="83">
        <v>0</v>
      </c>
      <c r="M9" s="83">
        <v>0</v>
      </c>
      <c r="N9" s="90">
        <f aca="true" t="shared" si="3" ref="N9:N48">+L9+M9</f>
        <v>0</v>
      </c>
      <c r="O9" s="83">
        <f aca="true" t="shared" si="4" ref="O9:O48">+C9+I9</f>
        <v>2623</v>
      </c>
      <c r="P9" s="83">
        <f aca="true" t="shared" si="5" ref="P9:P48">+D9+J9</f>
        <v>101</v>
      </c>
      <c r="Q9" s="90">
        <f aca="true" t="shared" si="6" ref="Q9:Q48">+P9+O9</f>
        <v>2724</v>
      </c>
      <c r="R9" s="83">
        <f aca="true" t="shared" si="7" ref="R9:R48">+F9+L9</f>
        <v>141</v>
      </c>
      <c r="S9" s="83">
        <f aca="true" t="shared" si="8" ref="S9:S48">+G9+M9</f>
        <v>0</v>
      </c>
      <c r="T9" s="90">
        <f aca="true" t="shared" si="9" ref="T9:T48">+S9+R9</f>
        <v>141</v>
      </c>
    </row>
    <row r="10" spans="1:20" s="351" customFormat="1" ht="13.5" customHeight="1">
      <c r="A10" s="139" t="s">
        <v>1000</v>
      </c>
      <c r="B10" s="140" t="s">
        <v>137</v>
      </c>
      <c r="C10" s="83">
        <v>1585</v>
      </c>
      <c r="D10" s="83">
        <v>77</v>
      </c>
      <c r="E10" s="90">
        <f t="shared" si="0"/>
        <v>1662</v>
      </c>
      <c r="F10" s="83">
        <v>80</v>
      </c>
      <c r="G10" s="83">
        <v>0</v>
      </c>
      <c r="H10" s="90">
        <f t="shared" si="1"/>
        <v>80</v>
      </c>
      <c r="I10" s="83">
        <v>0</v>
      </c>
      <c r="J10" s="83">
        <v>0</v>
      </c>
      <c r="K10" s="90">
        <f t="shared" si="2"/>
        <v>0</v>
      </c>
      <c r="L10" s="83">
        <v>0</v>
      </c>
      <c r="M10" s="83">
        <v>0</v>
      </c>
      <c r="N10" s="90">
        <f t="shared" si="3"/>
        <v>0</v>
      </c>
      <c r="O10" s="83">
        <f t="shared" si="4"/>
        <v>1585</v>
      </c>
      <c r="P10" s="83">
        <f t="shared" si="5"/>
        <v>77</v>
      </c>
      <c r="Q10" s="90">
        <f t="shared" si="6"/>
        <v>1662</v>
      </c>
      <c r="R10" s="83">
        <f t="shared" si="7"/>
        <v>80</v>
      </c>
      <c r="S10" s="83">
        <f t="shared" si="8"/>
        <v>0</v>
      </c>
      <c r="T10" s="90">
        <f t="shared" si="9"/>
        <v>80</v>
      </c>
    </row>
    <row r="11" spans="1:20" s="351" customFormat="1" ht="13.5" customHeight="1">
      <c r="A11" s="139" t="s">
        <v>1002</v>
      </c>
      <c r="B11" s="140" t="s">
        <v>138</v>
      </c>
      <c r="C11" s="83">
        <v>151315</v>
      </c>
      <c r="D11" s="83">
        <v>66</v>
      </c>
      <c r="E11" s="90">
        <f t="shared" si="0"/>
        <v>151381</v>
      </c>
      <c r="F11" s="83">
        <v>2785</v>
      </c>
      <c r="G11" s="83">
        <v>0</v>
      </c>
      <c r="H11" s="90">
        <f t="shared" si="1"/>
        <v>2785</v>
      </c>
      <c r="I11" s="83">
        <v>188</v>
      </c>
      <c r="J11" s="83">
        <v>0</v>
      </c>
      <c r="K11" s="90">
        <f t="shared" si="2"/>
        <v>188</v>
      </c>
      <c r="L11" s="83">
        <v>87</v>
      </c>
      <c r="M11" s="83">
        <v>0</v>
      </c>
      <c r="N11" s="90">
        <f t="shared" si="3"/>
        <v>87</v>
      </c>
      <c r="O11" s="83">
        <f t="shared" si="4"/>
        <v>151503</v>
      </c>
      <c r="P11" s="83">
        <f t="shared" si="5"/>
        <v>66</v>
      </c>
      <c r="Q11" s="90">
        <f t="shared" si="6"/>
        <v>151569</v>
      </c>
      <c r="R11" s="83">
        <f t="shared" si="7"/>
        <v>2872</v>
      </c>
      <c r="S11" s="83">
        <f t="shared" si="8"/>
        <v>0</v>
      </c>
      <c r="T11" s="90">
        <f t="shared" si="9"/>
        <v>2872</v>
      </c>
    </row>
    <row r="12" spans="1:20" s="351" customFormat="1" ht="13.5" customHeight="1">
      <c r="A12" s="139" t="s">
        <v>1003</v>
      </c>
      <c r="B12" s="140" t="s">
        <v>139</v>
      </c>
      <c r="C12" s="83">
        <v>1226</v>
      </c>
      <c r="D12" s="83">
        <v>0</v>
      </c>
      <c r="E12" s="90">
        <f t="shared" si="0"/>
        <v>1226</v>
      </c>
      <c r="F12" s="83">
        <v>23</v>
      </c>
      <c r="G12" s="83">
        <v>0</v>
      </c>
      <c r="H12" s="90">
        <f t="shared" si="1"/>
        <v>23</v>
      </c>
      <c r="I12" s="83">
        <v>0</v>
      </c>
      <c r="J12" s="83">
        <v>0</v>
      </c>
      <c r="K12" s="90">
        <f t="shared" si="2"/>
        <v>0</v>
      </c>
      <c r="L12" s="83">
        <v>0</v>
      </c>
      <c r="M12" s="83">
        <v>0</v>
      </c>
      <c r="N12" s="90">
        <f t="shared" si="3"/>
        <v>0</v>
      </c>
      <c r="O12" s="83">
        <f t="shared" si="4"/>
        <v>1226</v>
      </c>
      <c r="P12" s="83">
        <f t="shared" si="5"/>
        <v>0</v>
      </c>
      <c r="Q12" s="90">
        <f t="shared" si="6"/>
        <v>1226</v>
      </c>
      <c r="R12" s="83">
        <f t="shared" si="7"/>
        <v>23</v>
      </c>
      <c r="S12" s="83">
        <f t="shared" si="8"/>
        <v>0</v>
      </c>
      <c r="T12" s="90">
        <f t="shared" si="9"/>
        <v>23</v>
      </c>
    </row>
    <row r="13" spans="1:20" s="351" customFormat="1" ht="13.5" customHeight="1">
      <c r="A13" s="139" t="s">
        <v>1004</v>
      </c>
      <c r="B13" s="140" t="s">
        <v>140</v>
      </c>
      <c r="C13" s="83">
        <v>12467</v>
      </c>
      <c r="D13" s="83">
        <v>0</v>
      </c>
      <c r="E13" s="90">
        <f t="shared" si="0"/>
        <v>12467</v>
      </c>
      <c r="F13" s="83">
        <v>1028</v>
      </c>
      <c r="G13" s="83">
        <v>0</v>
      </c>
      <c r="H13" s="90">
        <f t="shared" si="1"/>
        <v>1028</v>
      </c>
      <c r="I13" s="83">
        <v>6462</v>
      </c>
      <c r="J13" s="83">
        <v>0</v>
      </c>
      <c r="K13" s="90">
        <f t="shared" si="2"/>
        <v>6462</v>
      </c>
      <c r="L13" s="83">
        <v>1927</v>
      </c>
      <c r="M13" s="83">
        <v>0</v>
      </c>
      <c r="N13" s="90">
        <f t="shared" si="3"/>
        <v>1927</v>
      </c>
      <c r="O13" s="83">
        <f t="shared" si="4"/>
        <v>18929</v>
      </c>
      <c r="P13" s="83">
        <f t="shared" si="5"/>
        <v>0</v>
      </c>
      <c r="Q13" s="90">
        <f t="shared" si="6"/>
        <v>18929</v>
      </c>
      <c r="R13" s="83">
        <f t="shared" si="7"/>
        <v>2955</v>
      </c>
      <c r="S13" s="83">
        <f t="shared" si="8"/>
        <v>0</v>
      </c>
      <c r="T13" s="90">
        <f t="shared" si="9"/>
        <v>2955</v>
      </c>
    </row>
    <row r="14" spans="1:20" s="351" customFormat="1" ht="13.5" customHeight="1">
      <c r="A14" s="139" t="s">
        <v>1005</v>
      </c>
      <c r="B14" s="140" t="s">
        <v>141</v>
      </c>
      <c r="C14" s="83">
        <v>25616</v>
      </c>
      <c r="D14" s="83">
        <v>144</v>
      </c>
      <c r="E14" s="90">
        <f t="shared" si="0"/>
        <v>25760</v>
      </c>
      <c r="F14" s="83">
        <v>1814</v>
      </c>
      <c r="G14" s="83">
        <v>1</v>
      </c>
      <c r="H14" s="90">
        <f t="shared" si="1"/>
        <v>1815</v>
      </c>
      <c r="I14" s="83">
        <v>20</v>
      </c>
      <c r="J14" s="83">
        <v>0</v>
      </c>
      <c r="K14" s="90">
        <f t="shared" si="2"/>
        <v>20</v>
      </c>
      <c r="L14" s="83">
        <v>8</v>
      </c>
      <c r="M14" s="83">
        <v>0</v>
      </c>
      <c r="N14" s="90">
        <f t="shared" si="3"/>
        <v>8</v>
      </c>
      <c r="O14" s="83">
        <f t="shared" si="4"/>
        <v>25636</v>
      </c>
      <c r="P14" s="83">
        <f t="shared" si="5"/>
        <v>144</v>
      </c>
      <c r="Q14" s="90">
        <f t="shared" si="6"/>
        <v>25780</v>
      </c>
      <c r="R14" s="83">
        <f t="shared" si="7"/>
        <v>1822</v>
      </c>
      <c r="S14" s="83">
        <f t="shared" si="8"/>
        <v>1</v>
      </c>
      <c r="T14" s="90">
        <f t="shared" si="9"/>
        <v>1823</v>
      </c>
    </row>
    <row r="15" spans="1:20" s="351" customFormat="1" ht="13.5" customHeight="1">
      <c r="A15" s="139" t="s">
        <v>1006</v>
      </c>
      <c r="B15" s="140" t="s">
        <v>142</v>
      </c>
      <c r="C15" s="83">
        <v>2171</v>
      </c>
      <c r="D15" s="83">
        <v>0</v>
      </c>
      <c r="E15" s="90">
        <f t="shared" si="0"/>
        <v>2171</v>
      </c>
      <c r="F15" s="83">
        <v>122</v>
      </c>
      <c r="G15" s="83">
        <v>0</v>
      </c>
      <c r="H15" s="90">
        <f t="shared" si="1"/>
        <v>122</v>
      </c>
      <c r="I15" s="83">
        <v>0</v>
      </c>
      <c r="J15" s="83">
        <v>0</v>
      </c>
      <c r="K15" s="90">
        <f t="shared" si="2"/>
        <v>0</v>
      </c>
      <c r="L15" s="83">
        <v>0</v>
      </c>
      <c r="M15" s="83">
        <v>0</v>
      </c>
      <c r="N15" s="90">
        <f t="shared" si="3"/>
        <v>0</v>
      </c>
      <c r="O15" s="83">
        <f t="shared" si="4"/>
        <v>2171</v>
      </c>
      <c r="P15" s="83">
        <f t="shared" si="5"/>
        <v>0</v>
      </c>
      <c r="Q15" s="90">
        <f t="shared" si="6"/>
        <v>2171</v>
      </c>
      <c r="R15" s="83">
        <f t="shared" si="7"/>
        <v>122</v>
      </c>
      <c r="S15" s="83">
        <f t="shared" si="8"/>
        <v>0</v>
      </c>
      <c r="T15" s="90">
        <f t="shared" si="9"/>
        <v>122</v>
      </c>
    </row>
    <row r="16" spans="1:20" s="351" customFormat="1" ht="13.5" customHeight="1">
      <c r="A16" s="139">
        <v>10</v>
      </c>
      <c r="B16" s="140" t="s">
        <v>143</v>
      </c>
      <c r="C16" s="83">
        <v>45171</v>
      </c>
      <c r="D16" s="83">
        <v>9210</v>
      </c>
      <c r="E16" s="90">
        <f t="shared" si="0"/>
        <v>54381</v>
      </c>
      <c r="F16" s="83">
        <v>1485</v>
      </c>
      <c r="G16" s="83">
        <v>275</v>
      </c>
      <c r="H16" s="90">
        <f t="shared" si="1"/>
        <v>1760</v>
      </c>
      <c r="I16" s="83">
        <v>14</v>
      </c>
      <c r="J16" s="83">
        <v>0</v>
      </c>
      <c r="K16" s="90">
        <f t="shared" si="2"/>
        <v>14</v>
      </c>
      <c r="L16" s="83">
        <v>2</v>
      </c>
      <c r="M16" s="83">
        <v>0</v>
      </c>
      <c r="N16" s="90">
        <f t="shared" si="3"/>
        <v>2</v>
      </c>
      <c r="O16" s="83">
        <f t="shared" si="4"/>
        <v>45185</v>
      </c>
      <c r="P16" s="83">
        <f t="shared" si="5"/>
        <v>9210</v>
      </c>
      <c r="Q16" s="90">
        <f t="shared" si="6"/>
        <v>54395</v>
      </c>
      <c r="R16" s="83">
        <f t="shared" si="7"/>
        <v>1487</v>
      </c>
      <c r="S16" s="83">
        <f t="shared" si="8"/>
        <v>275</v>
      </c>
      <c r="T16" s="90">
        <f t="shared" si="9"/>
        <v>1762</v>
      </c>
    </row>
    <row r="17" spans="1:20" s="351" customFormat="1" ht="13.5" customHeight="1">
      <c r="A17" s="139">
        <v>11</v>
      </c>
      <c r="B17" s="140" t="s">
        <v>144</v>
      </c>
      <c r="C17" s="83">
        <v>1856</v>
      </c>
      <c r="D17" s="83">
        <v>71</v>
      </c>
      <c r="E17" s="90">
        <f t="shared" si="0"/>
        <v>1927</v>
      </c>
      <c r="F17" s="83">
        <v>29</v>
      </c>
      <c r="G17" s="83">
        <v>0</v>
      </c>
      <c r="H17" s="90">
        <f t="shared" si="1"/>
        <v>29</v>
      </c>
      <c r="I17" s="83">
        <v>0</v>
      </c>
      <c r="J17" s="83">
        <v>0</v>
      </c>
      <c r="K17" s="90">
        <f t="shared" si="2"/>
        <v>0</v>
      </c>
      <c r="L17" s="83">
        <v>0</v>
      </c>
      <c r="M17" s="83">
        <v>0</v>
      </c>
      <c r="N17" s="90">
        <f t="shared" si="3"/>
        <v>0</v>
      </c>
      <c r="O17" s="83">
        <f t="shared" si="4"/>
        <v>1856</v>
      </c>
      <c r="P17" s="83">
        <f t="shared" si="5"/>
        <v>71</v>
      </c>
      <c r="Q17" s="90">
        <f t="shared" si="6"/>
        <v>1927</v>
      </c>
      <c r="R17" s="83">
        <f t="shared" si="7"/>
        <v>29</v>
      </c>
      <c r="S17" s="83">
        <f t="shared" si="8"/>
        <v>0</v>
      </c>
      <c r="T17" s="90">
        <f t="shared" si="9"/>
        <v>29</v>
      </c>
    </row>
    <row r="18" spans="1:20" s="351" customFormat="1" ht="13.5" customHeight="1">
      <c r="A18" s="139">
        <v>12</v>
      </c>
      <c r="B18" s="140" t="s">
        <v>145</v>
      </c>
      <c r="C18" s="83">
        <v>846</v>
      </c>
      <c r="D18" s="83">
        <v>288</v>
      </c>
      <c r="E18" s="90">
        <f t="shared" si="0"/>
        <v>1134</v>
      </c>
      <c r="F18" s="83">
        <v>3</v>
      </c>
      <c r="G18" s="83">
        <v>2</v>
      </c>
      <c r="H18" s="90">
        <f t="shared" si="1"/>
        <v>5</v>
      </c>
      <c r="I18" s="83">
        <v>0</v>
      </c>
      <c r="J18" s="83">
        <v>0</v>
      </c>
      <c r="K18" s="90">
        <f t="shared" si="2"/>
        <v>0</v>
      </c>
      <c r="L18" s="83">
        <v>0</v>
      </c>
      <c r="M18" s="83">
        <v>0</v>
      </c>
      <c r="N18" s="90">
        <f t="shared" si="3"/>
        <v>0</v>
      </c>
      <c r="O18" s="83">
        <f t="shared" si="4"/>
        <v>846</v>
      </c>
      <c r="P18" s="83">
        <f t="shared" si="5"/>
        <v>288</v>
      </c>
      <c r="Q18" s="90">
        <f t="shared" si="6"/>
        <v>1134</v>
      </c>
      <c r="R18" s="83">
        <f t="shared" si="7"/>
        <v>3</v>
      </c>
      <c r="S18" s="83">
        <f t="shared" si="8"/>
        <v>2</v>
      </c>
      <c r="T18" s="90">
        <f t="shared" si="9"/>
        <v>5</v>
      </c>
    </row>
    <row r="19" spans="1:20" s="351" customFormat="1" ht="13.5" customHeight="1">
      <c r="A19" s="139">
        <v>13</v>
      </c>
      <c r="B19" s="140" t="s">
        <v>146</v>
      </c>
      <c r="C19" s="83">
        <v>47845</v>
      </c>
      <c r="D19" s="83">
        <v>9883</v>
      </c>
      <c r="E19" s="90">
        <f t="shared" si="0"/>
        <v>57728</v>
      </c>
      <c r="F19" s="83">
        <v>1342</v>
      </c>
      <c r="G19" s="83">
        <v>220</v>
      </c>
      <c r="H19" s="90">
        <f t="shared" si="1"/>
        <v>1562</v>
      </c>
      <c r="I19" s="83">
        <v>97</v>
      </c>
      <c r="J19" s="83">
        <v>0</v>
      </c>
      <c r="K19" s="90">
        <f t="shared" si="2"/>
        <v>97</v>
      </c>
      <c r="L19" s="83">
        <v>0</v>
      </c>
      <c r="M19" s="83">
        <v>0</v>
      </c>
      <c r="N19" s="90">
        <f t="shared" si="3"/>
        <v>0</v>
      </c>
      <c r="O19" s="83">
        <f t="shared" si="4"/>
        <v>47942</v>
      </c>
      <c r="P19" s="83">
        <f t="shared" si="5"/>
        <v>9883</v>
      </c>
      <c r="Q19" s="90">
        <f t="shared" si="6"/>
        <v>57825</v>
      </c>
      <c r="R19" s="83">
        <f t="shared" si="7"/>
        <v>1342</v>
      </c>
      <c r="S19" s="83">
        <f t="shared" si="8"/>
        <v>220</v>
      </c>
      <c r="T19" s="90">
        <f t="shared" si="9"/>
        <v>1562</v>
      </c>
    </row>
    <row r="20" spans="1:20" s="351" customFormat="1" ht="13.5" customHeight="1">
      <c r="A20" s="139">
        <v>14</v>
      </c>
      <c r="B20" s="140" t="s">
        <v>147</v>
      </c>
      <c r="C20" s="83">
        <v>11663</v>
      </c>
      <c r="D20" s="83">
        <v>3890</v>
      </c>
      <c r="E20" s="90">
        <f t="shared" si="0"/>
        <v>15553</v>
      </c>
      <c r="F20" s="83">
        <v>411</v>
      </c>
      <c r="G20" s="83">
        <v>49</v>
      </c>
      <c r="H20" s="90">
        <f t="shared" si="1"/>
        <v>460</v>
      </c>
      <c r="I20" s="83">
        <v>44</v>
      </c>
      <c r="J20" s="83">
        <v>26</v>
      </c>
      <c r="K20" s="90">
        <f t="shared" si="2"/>
        <v>70</v>
      </c>
      <c r="L20" s="83">
        <v>20</v>
      </c>
      <c r="M20" s="83">
        <v>7</v>
      </c>
      <c r="N20" s="90">
        <f t="shared" si="3"/>
        <v>27</v>
      </c>
      <c r="O20" s="83">
        <f t="shared" si="4"/>
        <v>11707</v>
      </c>
      <c r="P20" s="83">
        <f t="shared" si="5"/>
        <v>3916</v>
      </c>
      <c r="Q20" s="90">
        <f t="shared" si="6"/>
        <v>15623</v>
      </c>
      <c r="R20" s="83">
        <f t="shared" si="7"/>
        <v>431</v>
      </c>
      <c r="S20" s="83">
        <f t="shared" si="8"/>
        <v>56</v>
      </c>
      <c r="T20" s="90">
        <f t="shared" si="9"/>
        <v>487</v>
      </c>
    </row>
    <row r="21" spans="1:20" s="351" customFormat="1" ht="13.5" customHeight="1">
      <c r="A21" s="139">
        <v>15</v>
      </c>
      <c r="B21" s="140" t="s">
        <v>148</v>
      </c>
      <c r="C21" s="83">
        <v>4931</v>
      </c>
      <c r="D21" s="83">
        <v>408</v>
      </c>
      <c r="E21" s="90">
        <f t="shared" si="0"/>
        <v>5339</v>
      </c>
      <c r="F21" s="83">
        <v>223</v>
      </c>
      <c r="G21" s="83">
        <v>0</v>
      </c>
      <c r="H21" s="90">
        <f t="shared" si="1"/>
        <v>223</v>
      </c>
      <c r="I21" s="83">
        <v>0</v>
      </c>
      <c r="J21" s="83">
        <v>0</v>
      </c>
      <c r="K21" s="90">
        <f t="shared" si="2"/>
        <v>0</v>
      </c>
      <c r="L21" s="83">
        <v>0</v>
      </c>
      <c r="M21" s="83">
        <v>0</v>
      </c>
      <c r="N21" s="90">
        <f t="shared" si="3"/>
        <v>0</v>
      </c>
      <c r="O21" s="83">
        <f t="shared" si="4"/>
        <v>4931</v>
      </c>
      <c r="P21" s="83">
        <f t="shared" si="5"/>
        <v>408</v>
      </c>
      <c r="Q21" s="90">
        <f t="shared" si="6"/>
        <v>5339</v>
      </c>
      <c r="R21" s="83">
        <f t="shared" si="7"/>
        <v>223</v>
      </c>
      <c r="S21" s="83">
        <f t="shared" si="8"/>
        <v>0</v>
      </c>
      <c r="T21" s="90">
        <f t="shared" si="9"/>
        <v>223</v>
      </c>
    </row>
    <row r="22" spans="1:20" s="351" customFormat="1" ht="13.5" customHeight="1">
      <c r="A22" s="139">
        <v>16</v>
      </c>
      <c r="B22" s="140" t="s">
        <v>149</v>
      </c>
      <c r="C22" s="83">
        <v>27691</v>
      </c>
      <c r="D22" s="83">
        <v>278</v>
      </c>
      <c r="E22" s="90">
        <f t="shared" si="0"/>
        <v>27969</v>
      </c>
      <c r="F22" s="83">
        <v>794</v>
      </c>
      <c r="G22" s="83">
        <v>0</v>
      </c>
      <c r="H22" s="90">
        <f t="shared" si="1"/>
        <v>794</v>
      </c>
      <c r="I22" s="83">
        <v>38</v>
      </c>
      <c r="J22" s="83">
        <v>0</v>
      </c>
      <c r="K22" s="90">
        <f t="shared" si="2"/>
        <v>38</v>
      </c>
      <c r="L22" s="83">
        <v>18</v>
      </c>
      <c r="M22" s="83">
        <v>0</v>
      </c>
      <c r="N22" s="90">
        <f t="shared" si="3"/>
        <v>18</v>
      </c>
      <c r="O22" s="83">
        <f t="shared" si="4"/>
        <v>27729</v>
      </c>
      <c r="P22" s="83">
        <f t="shared" si="5"/>
        <v>278</v>
      </c>
      <c r="Q22" s="90">
        <f t="shared" si="6"/>
        <v>28007</v>
      </c>
      <c r="R22" s="83">
        <f t="shared" si="7"/>
        <v>812</v>
      </c>
      <c r="S22" s="83">
        <f t="shared" si="8"/>
        <v>0</v>
      </c>
      <c r="T22" s="90">
        <f t="shared" si="9"/>
        <v>812</v>
      </c>
    </row>
    <row r="23" spans="1:20" s="351" customFormat="1" ht="13.5" customHeight="1">
      <c r="A23" s="139">
        <v>17</v>
      </c>
      <c r="B23" s="140" t="s">
        <v>150</v>
      </c>
      <c r="C23" s="83">
        <v>15190</v>
      </c>
      <c r="D23" s="83">
        <v>597</v>
      </c>
      <c r="E23" s="90">
        <f t="shared" si="0"/>
        <v>15787</v>
      </c>
      <c r="F23" s="83">
        <v>288</v>
      </c>
      <c r="G23" s="83">
        <v>20</v>
      </c>
      <c r="H23" s="90">
        <f t="shared" si="1"/>
        <v>308</v>
      </c>
      <c r="I23" s="83">
        <v>26</v>
      </c>
      <c r="J23" s="83">
        <v>0</v>
      </c>
      <c r="K23" s="90">
        <f t="shared" si="2"/>
        <v>26</v>
      </c>
      <c r="L23" s="83">
        <v>0</v>
      </c>
      <c r="M23" s="83">
        <v>0</v>
      </c>
      <c r="N23" s="90">
        <f t="shared" si="3"/>
        <v>0</v>
      </c>
      <c r="O23" s="83">
        <f t="shared" si="4"/>
        <v>15216</v>
      </c>
      <c r="P23" s="83">
        <f t="shared" si="5"/>
        <v>597</v>
      </c>
      <c r="Q23" s="90">
        <f t="shared" si="6"/>
        <v>15813</v>
      </c>
      <c r="R23" s="83">
        <f t="shared" si="7"/>
        <v>288</v>
      </c>
      <c r="S23" s="83">
        <f t="shared" si="8"/>
        <v>20</v>
      </c>
      <c r="T23" s="90">
        <f t="shared" si="9"/>
        <v>308</v>
      </c>
    </row>
    <row r="24" spans="1:20" s="351" customFormat="1" ht="13.5" customHeight="1">
      <c r="A24" s="139">
        <v>18</v>
      </c>
      <c r="B24" s="140" t="s">
        <v>151</v>
      </c>
      <c r="C24" s="83">
        <v>8734</v>
      </c>
      <c r="D24" s="83">
        <v>402</v>
      </c>
      <c r="E24" s="90">
        <f t="shared" si="0"/>
        <v>9136</v>
      </c>
      <c r="F24" s="83">
        <v>214</v>
      </c>
      <c r="G24" s="83">
        <v>0</v>
      </c>
      <c r="H24" s="90">
        <f t="shared" si="1"/>
        <v>214</v>
      </c>
      <c r="I24" s="83">
        <v>22</v>
      </c>
      <c r="J24" s="83">
        <v>0</v>
      </c>
      <c r="K24" s="90">
        <f t="shared" si="2"/>
        <v>22</v>
      </c>
      <c r="L24" s="83">
        <v>10</v>
      </c>
      <c r="M24" s="83">
        <v>0</v>
      </c>
      <c r="N24" s="90">
        <f t="shared" si="3"/>
        <v>10</v>
      </c>
      <c r="O24" s="83">
        <f t="shared" si="4"/>
        <v>8756</v>
      </c>
      <c r="P24" s="83">
        <f t="shared" si="5"/>
        <v>402</v>
      </c>
      <c r="Q24" s="90">
        <f t="shared" si="6"/>
        <v>9158</v>
      </c>
      <c r="R24" s="83">
        <f t="shared" si="7"/>
        <v>224</v>
      </c>
      <c r="S24" s="83">
        <f t="shared" si="8"/>
        <v>0</v>
      </c>
      <c r="T24" s="90">
        <f t="shared" si="9"/>
        <v>224</v>
      </c>
    </row>
    <row r="25" spans="1:20" s="351" customFormat="1" ht="13.5" customHeight="1">
      <c r="A25" s="139">
        <v>19</v>
      </c>
      <c r="B25" s="140" t="s">
        <v>152</v>
      </c>
      <c r="C25" s="83">
        <v>1183</v>
      </c>
      <c r="D25" s="83">
        <v>0</v>
      </c>
      <c r="E25" s="90">
        <f t="shared" si="0"/>
        <v>1183</v>
      </c>
      <c r="F25" s="83">
        <v>47</v>
      </c>
      <c r="G25" s="83">
        <v>0</v>
      </c>
      <c r="H25" s="90">
        <f t="shared" si="1"/>
        <v>47</v>
      </c>
      <c r="I25" s="83">
        <v>0</v>
      </c>
      <c r="J25" s="83">
        <v>0</v>
      </c>
      <c r="K25" s="90">
        <f t="shared" si="2"/>
        <v>0</v>
      </c>
      <c r="L25" s="83">
        <v>0</v>
      </c>
      <c r="M25" s="83">
        <v>0</v>
      </c>
      <c r="N25" s="90">
        <f t="shared" si="3"/>
        <v>0</v>
      </c>
      <c r="O25" s="83">
        <f t="shared" si="4"/>
        <v>1183</v>
      </c>
      <c r="P25" s="83">
        <f t="shared" si="5"/>
        <v>0</v>
      </c>
      <c r="Q25" s="90">
        <f t="shared" si="6"/>
        <v>1183</v>
      </c>
      <c r="R25" s="83">
        <f t="shared" si="7"/>
        <v>47</v>
      </c>
      <c r="S25" s="83">
        <f t="shared" si="8"/>
        <v>0</v>
      </c>
      <c r="T25" s="90">
        <f t="shared" si="9"/>
        <v>47</v>
      </c>
    </row>
    <row r="26" spans="1:20" s="351" customFormat="1" ht="13.5" customHeight="1">
      <c r="A26" s="139">
        <v>20</v>
      </c>
      <c r="B26" s="140" t="s">
        <v>153</v>
      </c>
      <c r="C26" s="83">
        <v>16521</v>
      </c>
      <c r="D26" s="83">
        <v>1770</v>
      </c>
      <c r="E26" s="90">
        <f t="shared" si="0"/>
        <v>18291</v>
      </c>
      <c r="F26" s="83">
        <v>488</v>
      </c>
      <c r="G26" s="83">
        <v>57</v>
      </c>
      <c r="H26" s="90">
        <f t="shared" si="1"/>
        <v>545</v>
      </c>
      <c r="I26" s="83">
        <v>352</v>
      </c>
      <c r="J26" s="83">
        <v>44</v>
      </c>
      <c r="K26" s="90">
        <f t="shared" si="2"/>
        <v>396</v>
      </c>
      <c r="L26" s="83">
        <v>231</v>
      </c>
      <c r="M26" s="83">
        <v>30</v>
      </c>
      <c r="N26" s="90">
        <f t="shared" si="3"/>
        <v>261</v>
      </c>
      <c r="O26" s="83">
        <f t="shared" si="4"/>
        <v>16873</v>
      </c>
      <c r="P26" s="83">
        <f t="shared" si="5"/>
        <v>1814</v>
      </c>
      <c r="Q26" s="90">
        <f t="shared" si="6"/>
        <v>18687</v>
      </c>
      <c r="R26" s="83">
        <f t="shared" si="7"/>
        <v>719</v>
      </c>
      <c r="S26" s="83">
        <f t="shared" si="8"/>
        <v>87</v>
      </c>
      <c r="T26" s="90">
        <f t="shared" si="9"/>
        <v>806</v>
      </c>
    </row>
    <row r="27" spans="1:20" s="351" customFormat="1" ht="13.5" customHeight="1">
      <c r="A27" s="139">
        <v>21</v>
      </c>
      <c r="B27" s="140" t="s">
        <v>154</v>
      </c>
      <c r="C27" s="83">
        <v>178</v>
      </c>
      <c r="D27" s="83">
        <v>151</v>
      </c>
      <c r="E27" s="90">
        <f t="shared" si="0"/>
        <v>329</v>
      </c>
      <c r="F27" s="83">
        <v>0</v>
      </c>
      <c r="G27" s="83">
        <v>0</v>
      </c>
      <c r="H27" s="90">
        <f t="shared" si="1"/>
        <v>0</v>
      </c>
      <c r="I27" s="83">
        <v>0</v>
      </c>
      <c r="J27" s="83">
        <v>0</v>
      </c>
      <c r="K27" s="90">
        <f t="shared" si="2"/>
        <v>0</v>
      </c>
      <c r="L27" s="83">
        <v>0</v>
      </c>
      <c r="M27" s="83">
        <v>0</v>
      </c>
      <c r="N27" s="90">
        <f t="shared" si="3"/>
        <v>0</v>
      </c>
      <c r="O27" s="83">
        <f t="shared" si="4"/>
        <v>178</v>
      </c>
      <c r="P27" s="83">
        <f t="shared" si="5"/>
        <v>151</v>
      </c>
      <c r="Q27" s="90">
        <f t="shared" si="6"/>
        <v>329</v>
      </c>
      <c r="R27" s="83">
        <f t="shared" si="7"/>
        <v>0</v>
      </c>
      <c r="S27" s="83">
        <f t="shared" si="8"/>
        <v>0</v>
      </c>
      <c r="T27" s="90">
        <f t="shared" si="9"/>
        <v>0</v>
      </c>
    </row>
    <row r="28" spans="1:20" s="351" customFormat="1" ht="13.5" customHeight="1">
      <c r="A28" s="139">
        <v>22</v>
      </c>
      <c r="B28" s="140" t="s">
        <v>155</v>
      </c>
      <c r="C28" s="83">
        <v>54383</v>
      </c>
      <c r="D28" s="83">
        <v>3174</v>
      </c>
      <c r="E28" s="90">
        <f t="shared" si="0"/>
        <v>57557</v>
      </c>
      <c r="F28" s="83">
        <v>1254</v>
      </c>
      <c r="G28" s="83">
        <v>51</v>
      </c>
      <c r="H28" s="90">
        <f t="shared" si="1"/>
        <v>1305</v>
      </c>
      <c r="I28" s="83">
        <v>44</v>
      </c>
      <c r="J28" s="83">
        <v>0</v>
      </c>
      <c r="K28" s="90">
        <f t="shared" si="2"/>
        <v>44</v>
      </c>
      <c r="L28" s="83">
        <v>19</v>
      </c>
      <c r="M28" s="83">
        <v>0</v>
      </c>
      <c r="N28" s="90">
        <f t="shared" si="3"/>
        <v>19</v>
      </c>
      <c r="O28" s="83">
        <f t="shared" si="4"/>
        <v>54427</v>
      </c>
      <c r="P28" s="83">
        <f t="shared" si="5"/>
        <v>3174</v>
      </c>
      <c r="Q28" s="90">
        <f t="shared" si="6"/>
        <v>57601</v>
      </c>
      <c r="R28" s="83">
        <f t="shared" si="7"/>
        <v>1273</v>
      </c>
      <c r="S28" s="83">
        <f t="shared" si="8"/>
        <v>51</v>
      </c>
      <c r="T28" s="90">
        <f t="shared" si="9"/>
        <v>1324</v>
      </c>
    </row>
    <row r="29" spans="1:20" s="351" customFormat="1" ht="13.5" customHeight="1">
      <c r="A29" s="139">
        <v>23</v>
      </c>
      <c r="B29" s="140" t="s">
        <v>156</v>
      </c>
      <c r="C29" s="83">
        <v>82687</v>
      </c>
      <c r="D29" s="83">
        <v>2480</v>
      </c>
      <c r="E29" s="90">
        <f t="shared" si="0"/>
        <v>85167</v>
      </c>
      <c r="F29" s="83">
        <v>2724</v>
      </c>
      <c r="G29" s="83">
        <v>11</v>
      </c>
      <c r="H29" s="90">
        <f t="shared" si="1"/>
        <v>2735</v>
      </c>
      <c r="I29" s="83">
        <v>681</v>
      </c>
      <c r="J29" s="83">
        <v>0</v>
      </c>
      <c r="K29" s="90">
        <f t="shared" si="2"/>
        <v>681</v>
      </c>
      <c r="L29" s="83">
        <v>138</v>
      </c>
      <c r="M29" s="83">
        <v>0</v>
      </c>
      <c r="N29" s="90">
        <f t="shared" si="3"/>
        <v>138</v>
      </c>
      <c r="O29" s="83">
        <f t="shared" si="4"/>
        <v>83368</v>
      </c>
      <c r="P29" s="83">
        <f t="shared" si="5"/>
        <v>2480</v>
      </c>
      <c r="Q29" s="90">
        <f t="shared" si="6"/>
        <v>85848</v>
      </c>
      <c r="R29" s="83">
        <f t="shared" si="7"/>
        <v>2862</v>
      </c>
      <c r="S29" s="83">
        <f t="shared" si="8"/>
        <v>11</v>
      </c>
      <c r="T29" s="90">
        <f t="shared" si="9"/>
        <v>2873</v>
      </c>
    </row>
    <row r="30" spans="1:20" s="351" customFormat="1" ht="13.5" customHeight="1">
      <c r="A30" s="139">
        <v>24</v>
      </c>
      <c r="B30" s="140" t="s">
        <v>157</v>
      </c>
      <c r="C30" s="83">
        <v>106078</v>
      </c>
      <c r="D30" s="83">
        <v>711</v>
      </c>
      <c r="E30" s="90">
        <f t="shared" si="0"/>
        <v>106789</v>
      </c>
      <c r="F30" s="83">
        <v>2169</v>
      </c>
      <c r="G30" s="83">
        <v>0</v>
      </c>
      <c r="H30" s="90">
        <f t="shared" si="1"/>
        <v>2169</v>
      </c>
      <c r="I30" s="83">
        <v>352</v>
      </c>
      <c r="J30" s="83">
        <v>0</v>
      </c>
      <c r="K30" s="90">
        <f t="shared" si="2"/>
        <v>352</v>
      </c>
      <c r="L30" s="83">
        <v>203</v>
      </c>
      <c r="M30" s="83">
        <v>0</v>
      </c>
      <c r="N30" s="90">
        <f t="shared" si="3"/>
        <v>203</v>
      </c>
      <c r="O30" s="83">
        <f t="shared" si="4"/>
        <v>106430</v>
      </c>
      <c r="P30" s="83">
        <f t="shared" si="5"/>
        <v>711</v>
      </c>
      <c r="Q30" s="90">
        <f t="shared" si="6"/>
        <v>107141</v>
      </c>
      <c r="R30" s="83">
        <f t="shared" si="7"/>
        <v>2372</v>
      </c>
      <c r="S30" s="83">
        <f t="shared" si="8"/>
        <v>0</v>
      </c>
      <c r="T30" s="90">
        <f t="shared" si="9"/>
        <v>2372</v>
      </c>
    </row>
    <row r="31" spans="1:20" s="351" customFormat="1" ht="13.5" customHeight="1">
      <c r="A31" s="139">
        <v>25</v>
      </c>
      <c r="B31" s="140" t="s">
        <v>158</v>
      </c>
      <c r="C31" s="83">
        <v>161586</v>
      </c>
      <c r="D31" s="83">
        <v>3494</v>
      </c>
      <c r="E31" s="90">
        <f t="shared" si="0"/>
        <v>165080</v>
      </c>
      <c r="F31" s="83">
        <v>4109</v>
      </c>
      <c r="G31" s="83">
        <v>61</v>
      </c>
      <c r="H31" s="90">
        <f t="shared" si="1"/>
        <v>4170</v>
      </c>
      <c r="I31" s="83">
        <v>575</v>
      </c>
      <c r="J31" s="83">
        <v>0</v>
      </c>
      <c r="K31" s="90">
        <f t="shared" si="2"/>
        <v>575</v>
      </c>
      <c r="L31" s="83">
        <v>283</v>
      </c>
      <c r="M31" s="83">
        <v>0</v>
      </c>
      <c r="N31" s="90">
        <f t="shared" si="3"/>
        <v>283</v>
      </c>
      <c r="O31" s="83">
        <f t="shared" si="4"/>
        <v>162161</v>
      </c>
      <c r="P31" s="83">
        <f t="shared" si="5"/>
        <v>3494</v>
      </c>
      <c r="Q31" s="90">
        <f t="shared" si="6"/>
        <v>165655</v>
      </c>
      <c r="R31" s="83">
        <f t="shared" si="7"/>
        <v>4392</v>
      </c>
      <c r="S31" s="83">
        <f t="shared" si="8"/>
        <v>61</v>
      </c>
      <c r="T31" s="90">
        <f t="shared" si="9"/>
        <v>4453</v>
      </c>
    </row>
    <row r="32" spans="1:21" s="351" customFormat="1" ht="13.5" customHeight="1">
      <c r="A32" s="139">
        <v>26</v>
      </c>
      <c r="B32" s="140" t="s">
        <v>159</v>
      </c>
      <c r="C32" s="83">
        <v>6779</v>
      </c>
      <c r="D32" s="83">
        <v>702</v>
      </c>
      <c r="E32" s="90">
        <f t="shared" si="0"/>
        <v>7481</v>
      </c>
      <c r="F32" s="83">
        <v>129</v>
      </c>
      <c r="G32" s="83">
        <v>0</v>
      </c>
      <c r="H32" s="90">
        <f t="shared" si="1"/>
        <v>129</v>
      </c>
      <c r="I32" s="83">
        <v>57</v>
      </c>
      <c r="J32" s="83">
        <v>0</v>
      </c>
      <c r="K32" s="90">
        <f t="shared" si="2"/>
        <v>57</v>
      </c>
      <c r="L32" s="83">
        <v>5</v>
      </c>
      <c r="M32" s="83">
        <v>0</v>
      </c>
      <c r="N32" s="90">
        <f t="shared" si="3"/>
        <v>5</v>
      </c>
      <c r="O32" s="83">
        <f t="shared" si="4"/>
        <v>6836</v>
      </c>
      <c r="P32" s="83">
        <f t="shared" si="5"/>
        <v>702</v>
      </c>
      <c r="Q32" s="90">
        <f t="shared" si="6"/>
        <v>7538</v>
      </c>
      <c r="R32" s="83">
        <f t="shared" si="7"/>
        <v>134</v>
      </c>
      <c r="S32" s="83">
        <f t="shared" si="8"/>
        <v>0</v>
      </c>
      <c r="T32" s="90">
        <f t="shared" si="9"/>
        <v>134</v>
      </c>
      <c r="U32" s="363"/>
    </row>
    <row r="33" spans="1:21" s="351" customFormat="1" ht="13.5" customHeight="1">
      <c r="A33" s="139">
        <v>27</v>
      </c>
      <c r="B33" s="140" t="s">
        <v>160</v>
      </c>
      <c r="C33" s="83">
        <v>21289</v>
      </c>
      <c r="D33" s="83">
        <v>924</v>
      </c>
      <c r="E33" s="90">
        <f t="shared" si="0"/>
        <v>22213</v>
      </c>
      <c r="F33" s="83">
        <v>255</v>
      </c>
      <c r="G33" s="83">
        <v>0</v>
      </c>
      <c r="H33" s="90">
        <f t="shared" si="1"/>
        <v>255</v>
      </c>
      <c r="I33" s="83">
        <v>123</v>
      </c>
      <c r="J33" s="83">
        <v>0</v>
      </c>
      <c r="K33" s="90">
        <f t="shared" si="2"/>
        <v>123</v>
      </c>
      <c r="L33" s="83">
        <v>57</v>
      </c>
      <c r="M33" s="83">
        <v>0</v>
      </c>
      <c r="N33" s="90">
        <f t="shared" si="3"/>
        <v>57</v>
      </c>
      <c r="O33" s="83">
        <f t="shared" si="4"/>
        <v>21412</v>
      </c>
      <c r="P33" s="83">
        <f t="shared" si="5"/>
        <v>924</v>
      </c>
      <c r="Q33" s="90">
        <f t="shared" si="6"/>
        <v>22336</v>
      </c>
      <c r="R33" s="83">
        <f t="shared" si="7"/>
        <v>312</v>
      </c>
      <c r="S33" s="83">
        <f t="shared" si="8"/>
        <v>0</v>
      </c>
      <c r="T33" s="90">
        <f t="shared" si="9"/>
        <v>312</v>
      </c>
      <c r="U33" s="363"/>
    </row>
    <row r="34" spans="1:21" s="351" customFormat="1" ht="13.5" customHeight="1">
      <c r="A34" s="139">
        <v>28</v>
      </c>
      <c r="B34" s="140" t="s">
        <v>161</v>
      </c>
      <c r="C34" s="83">
        <v>49226</v>
      </c>
      <c r="D34" s="83">
        <v>1488</v>
      </c>
      <c r="E34" s="90">
        <f t="shared" si="0"/>
        <v>50714</v>
      </c>
      <c r="F34" s="83">
        <v>974</v>
      </c>
      <c r="G34" s="83">
        <v>2</v>
      </c>
      <c r="H34" s="90">
        <f t="shared" si="1"/>
        <v>976</v>
      </c>
      <c r="I34" s="83">
        <v>43</v>
      </c>
      <c r="J34" s="83">
        <v>0</v>
      </c>
      <c r="K34" s="90">
        <f t="shared" si="2"/>
        <v>43</v>
      </c>
      <c r="L34" s="83">
        <v>11</v>
      </c>
      <c r="M34" s="83">
        <v>0</v>
      </c>
      <c r="N34" s="90">
        <f t="shared" si="3"/>
        <v>11</v>
      </c>
      <c r="O34" s="83">
        <f t="shared" si="4"/>
        <v>49269</v>
      </c>
      <c r="P34" s="83">
        <f t="shared" si="5"/>
        <v>1488</v>
      </c>
      <c r="Q34" s="90">
        <f t="shared" si="6"/>
        <v>50757</v>
      </c>
      <c r="R34" s="83">
        <f t="shared" si="7"/>
        <v>985</v>
      </c>
      <c r="S34" s="83">
        <f t="shared" si="8"/>
        <v>2</v>
      </c>
      <c r="T34" s="90">
        <f t="shared" si="9"/>
        <v>987</v>
      </c>
      <c r="U34" s="363"/>
    </row>
    <row r="35" spans="1:21" s="351" customFormat="1" ht="13.5" customHeight="1">
      <c r="A35" s="139">
        <v>29</v>
      </c>
      <c r="B35" s="140" t="s">
        <v>162</v>
      </c>
      <c r="C35" s="83">
        <v>25941</v>
      </c>
      <c r="D35" s="83">
        <v>563</v>
      </c>
      <c r="E35" s="90">
        <f t="shared" si="0"/>
        <v>26504</v>
      </c>
      <c r="F35" s="83">
        <v>384</v>
      </c>
      <c r="G35" s="83">
        <v>0</v>
      </c>
      <c r="H35" s="90">
        <f t="shared" si="1"/>
        <v>384</v>
      </c>
      <c r="I35" s="83">
        <v>101</v>
      </c>
      <c r="J35" s="83">
        <v>286</v>
      </c>
      <c r="K35" s="90">
        <f t="shared" si="2"/>
        <v>387</v>
      </c>
      <c r="L35" s="83">
        <v>30</v>
      </c>
      <c r="M35" s="83">
        <v>4</v>
      </c>
      <c r="N35" s="90">
        <f t="shared" si="3"/>
        <v>34</v>
      </c>
      <c r="O35" s="83">
        <f t="shared" si="4"/>
        <v>26042</v>
      </c>
      <c r="P35" s="83">
        <f t="shared" si="5"/>
        <v>849</v>
      </c>
      <c r="Q35" s="90">
        <f t="shared" si="6"/>
        <v>26891</v>
      </c>
      <c r="R35" s="83">
        <f t="shared" si="7"/>
        <v>414</v>
      </c>
      <c r="S35" s="83">
        <f t="shared" si="8"/>
        <v>4</v>
      </c>
      <c r="T35" s="90">
        <f t="shared" si="9"/>
        <v>418</v>
      </c>
      <c r="U35" s="363"/>
    </row>
    <row r="36" spans="1:20" s="351" customFormat="1" ht="13.5" customHeight="1">
      <c r="A36" s="139">
        <v>30</v>
      </c>
      <c r="B36" s="140" t="s">
        <v>163</v>
      </c>
      <c r="C36" s="83">
        <v>9325</v>
      </c>
      <c r="D36" s="83">
        <v>193</v>
      </c>
      <c r="E36" s="90">
        <f t="shared" si="0"/>
        <v>9518</v>
      </c>
      <c r="F36" s="83">
        <v>180</v>
      </c>
      <c r="G36" s="83">
        <v>5</v>
      </c>
      <c r="H36" s="90">
        <f t="shared" si="1"/>
        <v>185</v>
      </c>
      <c r="I36" s="83">
        <v>218</v>
      </c>
      <c r="J36" s="83">
        <v>0</v>
      </c>
      <c r="K36" s="90">
        <f t="shared" si="2"/>
        <v>218</v>
      </c>
      <c r="L36" s="83">
        <v>76</v>
      </c>
      <c r="M36" s="83">
        <v>0</v>
      </c>
      <c r="N36" s="90">
        <f t="shared" si="3"/>
        <v>76</v>
      </c>
      <c r="O36" s="83">
        <f t="shared" si="4"/>
        <v>9543</v>
      </c>
      <c r="P36" s="83">
        <f t="shared" si="5"/>
        <v>193</v>
      </c>
      <c r="Q36" s="90">
        <f t="shared" si="6"/>
        <v>9736</v>
      </c>
      <c r="R36" s="83">
        <f t="shared" si="7"/>
        <v>256</v>
      </c>
      <c r="S36" s="83">
        <f t="shared" si="8"/>
        <v>5</v>
      </c>
      <c r="T36" s="90">
        <f t="shared" si="9"/>
        <v>261</v>
      </c>
    </row>
    <row r="37" spans="1:20" s="351" customFormat="1" ht="13.5" customHeight="1">
      <c r="A37" s="139">
        <v>31</v>
      </c>
      <c r="B37" s="140" t="s">
        <v>164</v>
      </c>
      <c r="C37" s="83">
        <v>31215</v>
      </c>
      <c r="D37" s="83">
        <v>208</v>
      </c>
      <c r="E37" s="90">
        <f t="shared" si="0"/>
        <v>31423</v>
      </c>
      <c r="F37" s="83">
        <v>600</v>
      </c>
      <c r="G37" s="83">
        <v>0</v>
      </c>
      <c r="H37" s="90">
        <f t="shared" si="1"/>
        <v>600</v>
      </c>
      <c r="I37" s="83">
        <v>14</v>
      </c>
      <c r="J37" s="83">
        <v>0</v>
      </c>
      <c r="K37" s="90">
        <f t="shared" si="2"/>
        <v>14</v>
      </c>
      <c r="L37" s="83">
        <v>13</v>
      </c>
      <c r="M37" s="83">
        <v>0</v>
      </c>
      <c r="N37" s="90">
        <f t="shared" si="3"/>
        <v>13</v>
      </c>
      <c r="O37" s="83">
        <f t="shared" si="4"/>
        <v>31229</v>
      </c>
      <c r="P37" s="83">
        <f t="shared" si="5"/>
        <v>208</v>
      </c>
      <c r="Q37" s="90">
        <f t="shared" si="6"/>
        <v>31437</v>
      </c>
      <c r="R37" s="83">
        <f t="shared" si="7"/>
        <v>613</v>
      </c>
      <c r="S37" s="83">
        <f t="shared" si="8"/>
        <v>0</v>
      </c>
      <c r="T37" s="90">
        <f t="shared" si="9"/>
        <v>613</v>
      </c>
    </row>
    <row r="38" spans="1:20" s="351" customFormat="1" ht="13.5" customHeight="1">
      <c r="A38" s="139">
        <v>32</v>
      </c>
      <c r="B38" s="140" t="s">
        <v>165</v>
      </c>
      <c r="C38" s="83">
        <v>3095</v>
      </c>
      <c r="D38" s="83">
        <v>194</v>
      </c>
      <c r="E38" s="90">
        <f t="shared" si="0"/>
        <v>3289</v>
      </c>
      <c r="F38" s="83">
        <v>63</v>
      </c>
      <c r="G38" s="83">
        <v>4</v>
      </c>
      <c r="H38" s="90">
        <f t="shared" si="1"/>
        <v>67</v>
      </c>
      <c r="I38" s="83">
        <v>107</v>
      </c>
      <c r="J38" s="83">
        <v>0</v>
      </c>
      <c r="K38" s="90">
        <f t="shared" si="2"/>
        <v>107</v>
      </c>
      <c r="L38" s="83">
        <v>31</v>
      </c>
      <c r="M38" s="83">
        <v>0</v>
      </c>
      <c r="N38" s="90">
        <f t="shared" si="3"/>
        <v>31</v>
      </c>
      <c r="O38" s="83">
        <f t="shared" si="4"/>
        <v>3202</v>
      </c>
      <c r="P38" s="83">
        <f t="shared" si="5"/>
        <v>194</v>
      </c>
      <c r="Q38" s="90">
        <f t="shared" si="6"/>
        <v>3396</v>
      </c>
      <c r="R38" s="83">
        <f t="shared" si="7"/>
        <v>94</v>
      </c>
      <c r="S38" s="83">
        <f t="shared" si="8"/>
        <v>4</v>
      </c>
      <c r="T38" s="90">
        <f t="shared" si="9"/>
        <v>98</v>
      </c>
    </row>
    <row r="39" spans="1:20" s="351" customFormat="1" ht="13.5" customHeight="1">
      <c r="A39" s="139">
        <v>33</v>
      </c>
      <c r="B39" s="140" t="s">
        <v>166</v>
      </c>
      <c r="C39" s="83">
        <v>24979</v>
      </c>
      <c r="D39" s="83">
        <v>230</v>
      </c>
      <c r="E39" s="90">
        <f t="shared" si="0"/>
        <v>25209</v>
      </c>
      <c r="F39" s="83">
        <v>1126</v>
      </c>
      <c r="G39" s="83">
        <v>0</v>
      </c>
      <c r="H39" s="90">
        <f t="shared" si="1"/>
        <v>1126</v>
      </c>
      <c r="I39" s="83">
        <v>806</v>
      </c>
      <c r="J39" s="83">
        <v>0</v>
      </c>
      <c r="K39" s="90">
        <f t="shared" si="2"/>
        <v>806</v>
      </c>
      <c r="L39" s="83">
        <v>475</v>
      </c>
      <c r="M39" s="83">
        <v>0</v>
      </c>
      <c r="N39" s="90">
        <f t="shared" si="3"/>
        <v>475</v>
      </c>
      <c r="O39" s="83">
        <f t="shared" si="4"/>
        <v>25785</v>
      </c>
      <c r="P39" s="83">
        <f t="shared" si="5"/>
        <v>230</v>
      </c>
      <c r="Q39" s="90">
        <f t="shared" si="6"/>
        <v>26015</v>
      </c>
      <c r="R39" s="83">
        <f t="shared" si="7"/>
        <v>1601</v>
      </c>
      <c r="S39" s="83">
        <f t="shared" si="8"/>
        <v>0</v>
      </c>
      <c r="T39" s="90">
        <f t="shared" si="9"/>
        <v>1601</v>
      </c>
    </row>
    <row r="40" spans="1:20" s="351" customFormat="1" ht="13.5" customHeight="1">
      <c r="A40" s="139">
        <v>35</v>
      </c>
      <c r="B40" s="140" t="s">
        <v>167</v>
      </c>
      <c r="C40" s="83">
        <v>8127</v>
      </c>
      <c r="D40" s="83">
        <v>268</v>
      </c>
      <c r="E40" s="90">
        <f t="shared" si="0"/>
        <v>8395</v>
      </c>
      <c r="F40" s="83">
        <v>413</v>
      </c>
      <c r="G40" s="83">
        <v>0</v>
      </c>
      <c r="H40" s="90">
        <f t="shared" si="1"/>
        <v>413</v>
      </c>
      <c r="I40" s="83">
        <v>14</v>
      </c>
      <c r="J40" s="83">
        <v>0</v>
      </c>
      <c r="K40" s="90">
        <f t="shared" si="2"/>
        <v>14</v>
      </c>
      <c r="L40" s="83">
        <v>11</v>
      </c>
      <c r="M40" s="83">
        <v>0</v>
      </c>
      <c r="N40" s="90">
        <f t="shared" si="3"/>
        <v>11</v>
      </c>
      <c r="O40" s="83">
        <f t="shared" si="4"/>
        <v>8141</v>
      </c>
      <c r="P40" s="83">
        <f t="shared" si="5"/>
        <v>268</v>
      </c>
      <c r="Q40" s="90">
        <f t="shared" si="6"/>
        <v>8409</v>
      </c>
      <c r="R40" s="83">
        <f t="shared" si="7"/>
        <v>424</v>
      </c>
      <c r="S40" s="83">
        <f t="shared" si="8"/>
        <v>0</v>
      </c>
      <c r="T40" s="90">
        <f t="shared" si="9"/>
        <v>424</v>
      </c>
    </row>
    <row r="41" spans="1:20" s="351" customFormat="1" ht="13.5" customHeight="1">
      <c r="A41" s="139">
        <v>36</v>
      </c>
      <c r="B41" s="140" t="s">
        <v>168</v>
      </c>
      <c r="C41" s="83">
        <v>2000</v>
      </c>
      <c r="D41" s="83">
        <v>0</v>
      </c>
      <c r="E41" s="90">
        <f t="shared" si="0"/>
        <v>2000</v>
      </c>
      <c r="F41" s="83">
        <v>102</v>
      </c>
      <c r="G41" s="83">
        <v>0</v>
      </c>
      <c r="H41" s="90">
        <f t="shared" si="1"/>
        <v>102</v>
      </c>
      <c r="I41" s="83">
        <v>0</v>
      </c>
      <c r="J41" s="83">
        <v>0</v>
      </c>
      <c r="K41" s="90">
        <f t="shared" si="2"/>
        <v>0</v>
      </c>
      <c r="L41" s="83">
        <v>0</v>
      </c>
      <c r="M41" s="83">
        <v>0</v>
      </c>
      <c r="N41" s="90">
        <f t="shared" si="3"/>
        <v>0</v>
      </c>
      <c r="O41" s="83">
        <f t="shared" si="4"/>
        <v>2000</v>
      </c>
      <c r="P41" s="83">
        <f t="shared" si="5"/>
        <v>0</v>
      </c>
      <c r="Q41" s="90">
        <f t="shared" si="6"/>
        <v>2000</v>
      </c>
      <c r="R41" s="83">
        <f t="shared" si="7"/>
        <v>102</v>
      </c>
      <c r="S41" s="83">
        <f t="shared" si="8"/>
        <v>0</v>
      </c>
      <c r="T41" s="90">
        <f t="shared" si="9"/>
        <v>102</v>
      </c>
    </row>
    <row r="42" spans="1:20" s="351" customFormat="1" ht="13.5" customHeight="1">
      <c r="A42" s="139">
        <v>37</v>
      </c>
      <c r="B42" s="140" t="s">
        <v>169</v>
      </c>
      <c r="C42" s="83">
        <v>664</v>
      </c>
      <c r="D42" s="83">
        <v>0</v>
      </c>
      <c r="E42" s="90">
        <f t="shared" si="0"/>
        <v>664</v>
      </c>
      <c r="F42" s="83">
        <v>85</v>
      </c>
      <c r="G42" s="83">
        <v>0</v>
      </c>
      <c r="H42" s="90">
        <f t="shared" si="1"/>
        <v>85</v>
      </c>
      <c r="I42" s="83">
        <v>0</v>
      </c>
      <c r="J42" s="83">
        <v>0</v>
      </c>
      <c r="K42" s="90">
        <f t="shared" si="2"/>
        <v>0</v>
      </c>
      <c r="L42" s="83">
        <v>0</v>
      </c>
      <c r="M42" s="83">
        <v>0</v>
      </c>
      <c r="N42" s="90">
        <f t="shared" si="3"/>
        <v>0</v>
      </c>
      <c r="O42" s="83">
        <f t="shared" si="4"/>
        <v>664</v>
      </c>
      <c r="P42" s="83">
        <f t="shared" si="5"/>
        <v>0</v>
      </c>
      <c r="Q42" s="90">
        <f t="shared" si="6"/>
        <v>664</v>
      </c>
      <c r="R42" s="83">
        <f t="shared" si="7"/>
        <v>85</v>
      </c>
      <c r="S42" s="83">
        <f t="shared" si="8"/>
        <v>0</v>
      </c>
      <c r="T42" s="90">
        <f t="shared" si="9"/>
        <v>85</v>
      </c>
    </row>
    <row r="43" spans="1:20" s="351" customFormat="1" ht="13.5" customHeight="1">
      <c r="A43" s="139">
        <v>38</v>
      </c>
      <c r="B43" s="140" t="s">
        <v>170</v>
      </c>
      <c r="C43" s="83">
        <v>9396</v>
      </c>
      <c r="D43" s="83">
        <v>15</v>
      </c>
      <c r="E43" s="90">
        <f t="shared" si="0"/>
        <v>9411</v>
      </c>
      <c r="F43" s="83">
        <v>215</v>
      </c>
      <c r="G43" s="83">
        <v>0</v>
      </c>
      <c r="H43" s="90">
        <f t="shared" si="1"/>
        <v>215</v>
      </c>
      <c r="I43" s="83">
        <v>9</v>
      </c>
      <c r="J43" s="83">
        <v>0</v>
      </c>
      <c r="K43" s="90">
        <f t="shared" si="2"/>
        <v>9</v>
      </c>
      <c r="L43" s="83">
        <v>8</v>
      </c>
      <c r="M43" s="83">
        <v>0</v>
      </c>
      <c r="N43" s="90">
        <f t="shared" si="3"/>
        <v>8</v>
      </c>
      <c r="O43" s="83">
        <f t="shared" si="4"/>
        <v>9405</v>
      </c>
      <c r="P43" s="83">
        <f t="shared" si="5"/>
        <v>15</v>
      </c>
      <c r="Q43" s="90">
        <f t="shared" si="6"/>
        <v>9420</v>
      </c>
      <c r="R43" s="83">
        <f t="shared" si="7"/>
        <v>223</v>
      </c>
      <c r="S43" s="83">
        <f t="shared" si="8"/>
        <v>0</v>
      </c>
      <c r="T43" s="90">
        <f t="shared" si="9"/>
        <v>223</v>
      </c>
    </row>
    <row r="44" spans="1:20" s="351" customFormat="1" ht="13.5" customHeight="1">
      <c r="A44" s="139">
        <v>39</v>
      </c>
      <c r="B44" s="140" t="s">
        <v>171</v>
      </c>
      <c r="C44" s="83">
        <v>233</v>
      </c>
      <c r="D44" s="83">
        <v>0</v>
      </c>
      <c r="E44" s="90">
        <f t="shared" si="0"/>
        <v>233</v>
      </c>
      <c r="F44" s="83">
        <v>0</v>
      </c>
      <c r="G44" s="83">
        <v>0</v>
      </c>
      <c r="H44" s="90">
        <f t="shared" si="1"/>
        <v>0</v>
      </c>
      <c r="I44" s="83">
        <v>0</v>
      </c>
      <c r="J44" s="83">
        <v>0</v>
      </c>
      <c r="K44" s="90">
        <f t="shared" si="2"/>
        <v>0</v>
      </c>
      <c r="L44" s="83">
        <v>0</v>
      </c>
      <c r="M44" s="83">
        <v>0</v>
      </c>
      <c r="N44" s="90">
        <f t="shared" si="3"/>
        <v>0</v>
      </c>
      <c r="O44" s="83">
        <f t="shared" si="4"/>
        <v>233</v>
      </c>
      <c r="P44" s="83">
        <f t="shared" si="5"/>
        <v>0</v>
      </c>
      <c r="Q44" s="90">
        <f t="shared" si="6"/>
        <v>233</v>
      </c>
      <c r="R44" s="83">
        <f t="shared" si="7"/>
        <v>0</v>
      </c>
      <c r="S44" s="83">
        <f t="shared" si="8"/>
        <v>0</v>
      </c>
      <c r="T44" s="90">
        <f t="shared" si="9"/>
        <v>0</v>
      </c>
    </row>
    <row r="45" spans="1:20" s="351" customFormat="1" ht="13.5" customHeight="1">
      <c r="A45" s="139">
        <v>41</v>
      </c>
      <c r="B45" s="140" t="s">
        <v>172</v>
      </c>
      <c r="C45" s="83">
        <v>162292</v>
      </c>
      <c r="D45" s="83">
        <v>895</v>
      </c>
      <c r="E45" s="90">
        <f t="shared" si="0"/>
        <v>163187</v>
      </c>
      <c r="F45" s="83">
        <v>7831</v>
      </c>
      <c r="G45" s="83">
        <v>12</v>
      </c>
      <c r="H45" s="90">
        <f t="shared" si="1"/>
        <v>7843</v>
      </c>
      <c r="I45" s="83">
        <v>38</v>
      </c>
      <c r="J45" s="83">
        <v>0</v>
      </c>
      <c r="K45" s="90">
        <f t="shared" si="2"/>
        <v>38</v>
      </c>
      <c r="L45" s="83">
        <v>14</v>
      </c>
      <c r="M45" s="83">
        <v>0</v>
      </c>
      <c r="N45" s="90">
        <f t="shared" si="3"/>
        <v>14</v>
      </c>
      <c r="O45" s="83">
        <f t="shared" si="4"/>
        <v>162330</v>
      </c>
      <c r="P45" s="83">
        <f t="shared" si="5"/>
        <v>895</v>
      </c>
      <c r="Q45" s="90">
        <f t="shared" si="6"/>
        <v>163225</v>
      </c>
      <c r="R45" s="83">
        <f t="shared" si="7"/>
        <v>7845</v>
      </c>
      <c r="S45" s="83">
        <f t="shared" si="8"/>
        <v>12</v>
      </c>
      <c r="T45" s="90">
        <f t="shared" si="9"/>
        <v>7857</v>
      </c>
    </row>
    <row r="46" spans="1:20" s="351" customFormat="1" ht="13.5" customHeight="1">
      <c r="A46" s="139">
        <v>42</v>
      </c>
      <c r="B46" s="140" t="s">
        <v>173</v>
      </c>
      <c r="C46" s="83">
        <v>60310</v>
      </c>
      <c r="D46" s="83">
        <v>159</v>
      </c>
      <c r="E46" s="90">
        <f t="shared" si="0"/>
        <v>60469</v>
      </c>
      <c r="F46" s="83">
        <v>3452</v>
      </c>
      <c r="G46" s="83">
        <v>4</v>
      </c>
      <c r="H46" s="90">
        <f t="shared" si="1"/>
        <v>3456</v>
      </c>
      <c r="I46" s="83">
        <v>115</v>
      </c>
      <c r="J46" s="83">
        <v>0</v>
      </c>
      <c r="K46" s="90">
        <f t="shared" si="2"/>
        <v>115</v>
      </c>
      <c r="L46" s="83">
        <v>15</v>
      </c>
      <c r="M46" s="83">
        <v>0</v>
      </c>
      <c r="N46" s="90">
        <f t="shared" si="3"/>
        <v>15</v>
      </c>
      <c r="O46" s="83">
        <f t="shared" si="4"/>
        <v>60425</v>
      </c>
      <c r="P46" s="83">
        <f t="shared" si="5"/>
        <v>159</v>
      </c>
      <c r="Q46" s="90">
        <f t="shared" si="6"/>
        <v>60584</v>
      </c>
      <c r="R46" s="83">
        <f t="shared" si="7"/>
        <v>3467</v>
      </c>
      <c r="S46" s="83">
        <f t="shared" si="8"/>
        <v>4</v>
      </c>
      <c r="T46" s="90">
        <f t="shared" si="9"/>
        <v>3471</v>
      </c>
    </row>
    <row r="47" spans="1:20" s="351" customFormat="1" ht="13.5" customHeight="1">
      <c r="A47" s="139">
        <v>43</v>
      </c>
      <c r="B47" s="140" t="s">
        <v>174</v>
      </c>
      <c r="C47" s="83">
        <v>79079</v>
      </c>
      <c r="D47" s="83">
        <v>513</v>
      </c>
      <c r="E47" s="90">
        <f t="shared" si="0"/>
        <v>79592</v>
      </c>
      <c r="F47" s="83">
        <v>4659</v>
      </c>
      <c r="G47" s="83">
        <v>3</v>
      </c>
      <c r="H47" s="90">
        <f t="shared" si="1"/>
        <v>4662</v>
      </c>
      <c r="I47" s="83">
        <v>363</v>
      </c>
      <c r="J47" s="83">
        <v>0</v>
      </c>
      <c r="K47" s="90">
        <f t="shared" si="2"/>
        <v>363</v>
      </c>
      <c r="L47" s="83">
        <v>55</v>
      </c>
      <c r="M47" s="83">
        <v>0</v>
      </c>
      <c r="N47" s="90">
        <f t="shared" si="3"/>
        <v>55</v>
      </c>
      <c r="O47" s="83">
        <f t="shared" si="4"/>
        <v>79442</v>
      </c>
      <c r="P47" s="83">
        <f t="shared" si="5"/>
        <v>513</v>
      </c>
      <c r="Q47" s="90">
        <f t="shared" si="6"/>
        <v>79955</v>
      </c>
      <c r="R47" s="83">
        <f t="shared" si="7"/>
        <v>4714</v>
      </c>
      <c r="S47" s="83">
        <f t="shared" si="8"/>
        <v>3</v>
      </c>
      <c r="T47" s="90">
        <f t="shared" si="9"/>
        <v>4717</v>
      </c>
    </row>
    <row r="48" spans="1:20" s="351" customFormat="1" ht="13.5" customHeight="1">
      <c r="A48" s="141">
        <v>45</v>
      </c>
      <c r="B48" s="142" t="s">
        <v>175</v>
      </c>
      <c r="C48" s="146">
        <v>6944</v>
      </c>
      <c r="D48" s="146">
        <v>130</v>
      </c>
      <c r="E48" s="144">
        <f t="shared" si="0"/>
        <v>7074</v>
      </c>
      <c r="F48" s="146">
        <v>298</v>
      </c>
      <c r="G48" s="146">
        <v>1</v>
      </c>
      <c r="H48" s="144">
        <f t="shared" si="1"/>
        <v>299</v>
      </c>
      <c r="I48" s="146">
        <v>0</v>
      </c>
      <c r="J48" s="146">
        <v>0</v>
      </c>
      <c r="K48" s="144">
        <f t="shared" si="2"/>
        <v>0</v>
      </c>
      <c r="L48" s="146">
        <v>0</v>
      </c>
      <c r="M48" s="146">
        <v>0</v>
      </c>
      <c r="N48" s="144">
        <f t="shared" si="3"/>
        <v>0</v>
      </c>
      <c r="O48" s="146">
        <f t="shared" si="4"/>
        <v>6944</v>
      </c>
      <c r="P48" s="146">
        <f t="shared" si="5"/>
        <v>130</v>
      </c>
      <c r="Q48" s="144">
        <f t="shared" si="6"/>
        <v>7074</v>
      </c>
      <c r="R48" s="146">
        <f t="shared" si="7"/>
        <v>298</v>
      </c>
      <c r="S48" s="146">
        <f t="shared" si="8"/>
        <v>1</v>
      </c>
      <c r="T48" s="144">
        <f t="shared" si="9"/>
        <v>299</v>
      </c>
    </row>
    <row r="49" s="45" customFormat="1" ht="11.25" customHeight="1"/>
    <row r="50" spans="1:20" s="45" customFormat="1" ht="14.25" customHeight="1">
      <c r="A50" s="352"/>
      <c r="B50" s="352"/>
      <c r="S50" s="600" t="s">
        <v>1014</v>
      </c>
      <c r="T50" s="600"/>
    </row>
    <row r="51" spans="1:21" s="45" customFormat="1" ht="20.25" customHeight="1">
      <c r="A51" s="582" t="s">
        <v>1063</v>
      </c>
      <c r="B51" s="590" t="s">
        <v>1049</v>
      </c>
      <c r="C51" s="597" t="s">
        <v>438</v>
      </c>
      <c r="D51" s="598"/>
      <c r="E51" s="598"/>
      <c r="F51" s="598"/>
      <c r="G51" s="598"/>
      <c r="H51" s="599"/>
      <c r="I51" s="597" t="s">
        <v>439</v>
      </c>
      <c r="J51" s="598"/>
      <c r="K51" s="598"/>
      <c r="L51" s="598"/>
      <c r="M51" s="598"/>
      <c r="N51" s="599"/>
      <c r="O51" s="597" t="s">
        <v>440</v>
      </c>
      <c r="P51" s="598"/>
      <c r="Q51" s="598"/>
      <c r="R51" s="598"/>
      <c r="S51" s="598"/>
      <c r="T51" s="598"/>
      <c r="U51" s="46"/>
    </row>
    <row r="52" spans="1:21" s="45" customFormat="1" ht="27" customHeight="1">
      <c r="A52" s="601"/>
      <c r="B52" s="591"/>
      <c r="C52" s="579" t="s">
        <v>1147</v>
      </c>
      <c r="D52" s="580"/>
      <c r="E52" s="581"/>
      <c r="F52" s="579" t="s">
        <v>1148</v>
      </c>
      <c r="G52" s="580"/>
      <c r="H52" s="581"/>
      <c r="I52" s="579" t="s">
        <v>1147</v>
      </c>
      <c r="J52" s="580"/>
      <c r="K52" s="581"/>
      <c r="L52" s="579" t="s">
        <v>1148</v>
      </c>
      <c r="M52" s="580"/>
      <c r="N52" s="581"/>
      <c r="O52" s="579" t="s">
        <v>1123</v>
      </c>
      <c r="P52" s="580"/>
      <c r="Q52" s="581"/>
      <c r="R52" s="579" t="s">
        <v>1148</v>
      </c>
      <c r="S52" s="580"/>
      <c r="T52" s="581"/>
      <c r="U52" s="46"/>
    </row>
    <row r="53" spans="1:21" s="45" customFormat="1" ht="26.25" customHeight="1">
      <c r="A53" s="601"/>
      <c r="B53" s="591"/>
      <c r="C53" s="574"/>
      <c r="D53" s="588"/>
      <c r="E53" s="589"/>
      <c r="F53" s="574"/>
      <c r="G53" s="588"/>
      <c r="H53" s="589"/>
      <c r="I53" s="574"/>
      <c r="J53" s="588"/>
      <c r="K53" s="589"/>
      <c r="L53" s="574"/>
      <c r="M53" s="588"/>
      <c r="N53" s="589"/>
      <c r="O53" s="603" t="s">
        <v>294</v>
      </c>
      <c r="P53" s="604"/>
      <c r="Q53" s="605"/>
      <c r="R53" s="574"/>
      <c r="S53" s="588"/>
      <c r="T53" s="589"/>
      <c r="U53" s="46"/>
    </row>
    <row r="54" spans="1:21" s="31" customFormat="1" ht="22.5">
      <c r="A54" s="602"/>
      <c r="B54" s="592"/>
      <c r="C54" s="34" t="s">
        <v>756</v>
      </c>
      <c r="D54" s="35" t="s">
        <v>757</v>
      </c>
      <c r="E54" s="34" t="s">
        <v>449</v>
      </c>
      <c r="F54" s="34" t="s">
        <v>756</v>
      </c>
      <c r="G54" s="35" t="s">
        <v>757</v>
      </c>
      <c r="H54" s="34" t="s">
        <v>449</v>
      </c>
      <c r="I54" s="34" t="s">
        <v>756</v>
      </c>
      <c r="J54" s="35" t="s">
        <v>757</v>
      </c>
      <c r="K54" s="34" t="s">
        <v>449</v>
      </c>
      <c r="L54" s="34" t="s">
        <v>756</v>
      </c>
      <c r="M54" s="35" t="s">
        <v>757</v>
      </c>
      <c r="N54" s="34" t="s">
        <v>449</v>
      </c>
      <c r="O54" s="34" t="s">
        <v>756</v>
      </c>
      <c r="P54" s="35" t="s">
        <v>757</v>
      </c>
      <c r="Q54" s="34" t="s">
        <v>449</v>
      </c>
      <c r="R54" s="34" t="s">
        <v>756</v>
      </c>
      <c r="S54" s="35" t="s">
        <v>757</v>
      </c>
      <c r="T54" s="362" t="s">
        <v>449</v>
      </c>
      <c r="U54" s="48"/>
    </row>
    <row r="55" spans="1:20" s="351" customFormat="1" ht="12">
      <c r="A55" s="139">
        <v>46</v>
      </c>
      <c r="B55" s="140" t="s">
        <v>176</v>
      </c>
      <c r="C55" s="83">
        <v>31564</v>
      </c>
      <c r="D55" s="83">
        <v>2683</v>
      </c>
      <c r="E55" s="90">
        <f>+C55+D55</f>
        <v>34247</v>
      </c>
      <c r="F55" s="83">
        <v>1286</v>
      </c>
      <c r="G55" s="83">
        <v>87</v>
      </c>
      <c r="H55" s="90">
        <f>+F55+G55</f>
        <v>1373</v>
      </c>
      <c r="I55" s="83">
        <v>0</v>
      </c>
      <c r="J55" s="83">
        <v>0</v>
      </c>
      <c r="K55" s="90">
        <f>+I55+J55</f>
        <v>0</v>
      </c>
      <c r="L55" s="83">
        <v>0</v>
      </c>
      <c r="M55" s="83">
        <v>0</v>
      </c>
      <c r="N55" s="90">
        <f>+L55+M55</f>
        <v>0</v>
      </c>
      <c r="O55" s="83">
        <f>+C55+I55</f>
        <v>31564</v>
      </c>
      <c r="P55" s="83">
        <f>+D55+J55</f>
        <v>2683</v>
      </c>
      <c r="Q55" s="90">
        <f>+P55+O55</f>
        <v>34247</v>
      </c>
      <c r="R55" s="83">
        <f>+F55+L55</f>
        <v>1286</v>
      </c>
      <c r="S55" s="83">
        <f>+G55+M55</f>
        <v>87</v>
      </c>
      <c r="T55" s="90">
        <f>+S55+R55</f>
        <v>1373</v>
      </c>
    </row>
    <row r="56" spans="1:20" s="351" customFormat="1" ht="12">
      <c r="A56" s="139">
        <v>47</v>
      </c>
      <c r="B56" s="140" t="s">
        <v>177</v>
      </c>
      <c r="C56" s="83">
        <v>38235</v>
      </c>
      <c r="D56" s="83">
        <v>3223</v>
      </c>
      <c r="E56" s="90">
        <f aca="true" t="shared" si="10" ref="E56:E102">+C56+D56</f>
        <v>41458</v>
      </c>
      <c r="F56" s="83">
        <v>1475</v>
      </c>
      <c r="G56" s="83">
        <v>31</v>
      </c>
      <c r="H56" s="90">
        <f aca="true" t="shared" si="11" ref="H56:H102">+F56+G56</f>
        <v>1506</v>
      </c>
      <c r="I56" s="83">
        <v>12</v>
      </c>
      <c r="J56" s="83">
        <v>0</v>
      </c>
      <c r="K56" s="90">
        <f aca="true" t="shared" si="12" ref="K56:K102">+I56+J56</f>
        <v>12</v>
      </c>
      <c r="L56" s="83">
        <v>0</v>
      </c>
      <c r="M56" s="83">
        <v>0</v>
      </c>
      <c r="N56" s="90">
        <f aca="true" t="shared" si="13" ref="N56:N102">+L56+M56</f>
        <v>0</v>
      </c>
      <c r="O56" s="83">
        <f aca="true" t="shared" si="14" ref="O56:O102">+C56+I56</f>
        <v>38247</v>
      </c>
      <c r="P56" s="83">
        <f aca="true" t="shared" si="15" ref="P56:P102">+D56+J56</f>
        <v>3223</v>
      </c>
      <c r="Q56" s="90">
        <f aca="true" t="shared" si="16" ref="Q56:Q102">+P56+O56</f>
        <v>41470</v>
      </c>
      <c r="R56" s="83">
        <f aca="true" t="shared" si="17" ref="R56:R102">+F56+L56</f>
        <v>1475</v>
      </c>
      <c r="S56" s="83">
        <f aca="true" t="shared" si="18" ref="S56:S102">+G56+M56</f>
        <v>31</v>
      </c>
      <c r="T56" s="90">
        <f aca="true" t="shared" si="19" ref="T56:T102">+S56+R56</f>
        <v>1506</v>
      </c>
    </row>
    <row r="57" spans="1:20" s="351" customFormat="1" ht="12">
      <c r="A57" s="139">
        <v>49</v>
      </c>
      <c r="B57" s="140" t="s">
        <v>178</v>
      </c>
      <c r="C57" s="83">
        <v>86375</v>
      </c>
      <c r="D57" s="83">
        <v>2742</v>
      </c>
      <c r="E57" s="90">
        <f t="shared" si="10"/>
        <v>89117</v>
      </c>
      <c r="F57" s="83">
        <v>3327</v>
      </c>
      <c r="G57" s="83">
        <v>97</v>
      </c>
      <c r="H57" s="90">
        <f t="shared" si="11"/>
        <v>3424</v>
      </c>
      <c r="I57" s="83">
        <v>30</v>
      </c>
      <c r="J57" s="83">
        <v>0</v>
      </c>
      <c r="K57" s="90">
        <f t="shared" si="12"/>
        <v>30</v>
      </c>
      <c r="L57" s="83">
        <v>4</v>
      </c>
      <c r="M57" s="83">
        <v>0</v>
      </c>
      <c r="N57" s="90">
        <f t="shared" si="13"/>
        <v>4</v>
      </c>
      <c r="O57" s="83">
        <f t="shared" si="14"/>
        <v>86405</v>
      </c>
      <c r="P57" s="83">
        <f t="shared" si="15"/>
        <v>2742</v>
      </c>
      <c r="Q57" s="90">
        <f t="shared" si="16"/>
        <v>89147</v>
      </c>
      <c r="R57" s="83">
        <f t="shared" si="17"/>
        <v>3331</v>
      </c>
      <c r="S57" s="83">
        <f t="shared" si="18"/>
        <v>97</v>
      </c>
      <c r="T57" s="90">
        <f t="shared" si="19"/>
        <v>3428</v>
      </c>
    </row>
    <row r="58" spans="1:20" s="351" customFormat="1" ht="12">
      <c r="A58" s="139">
        <v>50</v>
      </c>
      <c r="B58" s="140" t="s">
        <v>179</v>
      </c>
      <c r="C58" s="83">
        <v>8566</v>
      </c>
      <c r="D58" s="83">
        <v>3</v>
      </c>
      <c r="E58" s="90">
        <f t="shared" si="10"/>
        <v>8569</v>
      </c>
      <c r="F58" s="83">
        <v>215</v>
      </c>
      <c r="G58" s="83">
        <v>0</v>
      </c>
      <c r="H58" s="90">
        <f t="shared" si="11"/>
        <v>215</v>
      </c>
      <c r="I58" s="83">
        <v>19</v>
      </c>
      <c r="J58" s="83">
        <v>0</v>
      </c>
      <c r="K58" s="90">
        <f t="shared" si="12"/>
        <v>19</v>
      </c>
      <c r="L58" s="83">
        <v>6</v>
      </c>
      <c r="M58" s="83">
        <v>0</v>
      </c>
      <c r="N58" s="90">
        <f t="shared" si="13"/>
        <v>6</v>
      </c>
      <c r="O58" s="83">
        <f t="shared" si="14"/>
        <v>8585</v>
      </c>
      <c r="P58" s="83">
        <f t="shared" si="15"/>
        <v>3</v>
      </c>
      <c r="Q58" s="90">
        <f t="shared" si="16"/>
        <v>8588</v>
      </c>
      <c r="R58" s="83">
        <f t="shared" si="17"/>
        <v>221</v>
      </c>
      <c r="S58" s="83">
        <f t="shared" si="18"/>
        <v>0</v>
      </c>
      <c r="T58" s="90">
        <f t="shared" si="19"/>
        <v>221</v>
      </c>
    </row>
    <row r="59" spans="1:20" s="351" customFormat="1" ht="12">
      <c r="A59" s="139">
        <v>51</v>
      </c>
      <c r="B59" s="140" t="s">
        <v>180</v>
      </c>
      <c r="C59" s="83">
        <v>1752</v>
      </c>
      <c r="D59" s="83">
        <v>127</v>
      </c>
      <c r="E59" s="90">
        <f t="shared" si="10"/>
        <v>1879</v>
      </c>
      <c r="F59" s="83">
        <v>83</v>
      </c>
      <c r="G59" s="83">
        <v>1</v>
      </c>
      <c r="H59" s="90">
        <f t="shared" si="11"/>
        <v>84</v>
      </c>
      <c r="I59" s="83">
        <v>0</v>
      </c>
      <c r="J59" s="83">
        <v>0</v>
      </c>
      <c r="K59" s="90">
        <f t="shared" si="12"/>
        <v>0</v>
      </c>
      <c r="L59" s="83">
        <v>0</v>
      </c>
      <c r="M59" s="83">
        <v>0</v>
      </c>
      <c r="N59" s="90">
        <f t="shared" si="13"/>
        <v>0</v>
      </c>
      <c r="O59" s="83">
        <f t="shared" si="14"/>
        <v>1752</v>
      </c>
      <c r="P59" s="83">
        <f t="shared" si="15"/>
        <v>127</v>
      </c>
      <c r="Q59" s="90">
        <f t="shared" si="16"/>
        <v>1879</v>
      </c>
      <c r="R59" s="83">
        <f t="shared" si="17"/>
        <v>83</v>
      </c>
      <c r="S59" s="83">
        <f t="shared" si="18"/>
        <v>1</v>
      </c>
      <c r="T59" s="90">
        <f t="shared" si="19"/>
        <v>84</v>
      </c>
    </row>
    <row r="60" spans="1:20" s="351" customFormat="1" ht="12">
      <c r="A60" s="139">
        <v>52</v>
      </c>
      <c r="B60" s="140" t="s">
        <v>181</v>
      </c>
      <c r="C60" s="83">
        <v>29875</v>
      </c>
      <c r="D60" s="83">
        <v>2955</v>
      </c>
      <c r="E60" s="90">
        <f t="shared" si="10"/>
        <v>32830</v>
      </c>
      <c r="F60" s="83">
        <v>747</v>
      </c>
      <c r="G60" s="83">
        <v>16</v>
      </c>
      <c r="H60" s="90">
        <f t="shared" si="11"/>
        <v>763</v>
      </c>
      <c r="I60" s="83">
        <v>63</v>
      </c>
      <c r="J60" s="83">
        <v>0</v>
      </c>
      <c r="K60" s="90">
        <f t="shared" si="12"/>
        <v>63</v>
      </c>
      <c r="L60" s="83">
        <v>42</v>
      </c>
      <c r="M60" s="83">
        <v>0</v>
      </c>
      <c r="N60" s="90">
        <f t="shared" si="13"/>
        <v>42</v>
      </c>
      <c r="O60" s="83">
        <f t="shared" si="14"/>
        <v>29938</v>
      </c>
      <c r="P60" s="83">
        <f t="shared" si="15"/>
        <v>2955</v>
      </c>
      <c r="Q60" s="90">
        <f t="shared" si="16"/>
        <v>32893</v>
      </c>
      <c r="R60" s="83">
        <f t="shared" si="17"/>
        <v>789</v>
      </c>
      <c r="S60" s="83">
        <f t="shared" si="18"/>
        <v>16</v>
      </c>
      <c r="T60" s="90">
        <f t="shared" si="19"/>
        <v>805</v>
      </c>
    </row>
    <row r="61" spans="1:20" s="351" customFormat="1" ht="12">
      <c r="A61" s="139">
        <v>53</v>
      </c>
      <c r="B61" s="140" t="s">
        <v>182</v>
      </c>
      <c r="C61" s="83">
        <v>2068</v>
      </c>
      <c r="D61" s="83">
        <v>0</v>
      </c>
      <c r="E61" s="90">
        <f t="shared" si="10"/>
        <v>2068</v>
      </c>
      <c r="F61" s="83">
        <v>45</v>
      </c>
      <c r="G61" s="83">
        <v>0</v>
      </c>
      <c r="H61" s="90">
        <f t="shared" si="11"/>
        <v>45</v>
      </c>
      <c r="I61" s="83">
        <v>0</v>
      </c>
      <c r="J61" s="83">
        <v>0</v>
      </c>
      <c r="K61" s="90">
        <f t="shared" si="12"/>
        <v>0</v>
      </c>
      <c r="L61" s="83">
        <v>0</v>
      </c>
      <c r="M61" s="83">
        <v>0</v>
      </c>
      <c r="N61" s="90">
        <f t="shared" si="13"/>
        <v>0</v>
      </c>
      <c r="O61" s="83">
        <f t="shared" si="14"/>
        <v>2068</v>
      </c>
      <c r="P61" s="83">
        <f t="shared" si="15"/>
        <v>0</v>
      </c>
      <c r="Q61" s="90">
        <f t="shared" si="16"/>
        <v>2068</v>
      </c>
      <c r="R61" s="83">
        <f t="shared" si="17"/>
        <v>45</v>
      </c>
      <c r="S61" s="83">
        <f t="shared" si="18"/>
        <v>0</v>
      </c>
      <c r="T61" s="90">
        <f t="shared" si="19"/>
        <v>45</v>
      </c>
    </row>
    <row r="62" spans="1:20" s="351" customFormat="1" ht="12">
      <c r="A62" s="139">
        <v>55</v>
      </c>
      <c r="B62" s="140" t="s">
        <v>183</v>
      </c>
      <c r="C62" s="83">
        <v>13009</v>
      </c>
      <c r="D62" s="83">
        <v>3080</v>
      </c>
      <c r="E62" s="90">
        <f t="shared" si="10"/>
        <v>16089</v>
      </c>
      <c r="F62" s="83">
        <v>377</v>
      </c>
      <c r="G62" s="83">
        <v>55</v>
      </c>
      <c r="H62" s="90">
        <f t="shared" si="11"/>
        <v>432</v>
      </c>
      <c r="I62" s="83">
        <v>10</v>
      </c>
      <c r="J62" s="83">
        <v>0</v>
      </c>
      <c r="K62" s="90">
        <f t="shared" si="12"/>
        <v>10</v>
      </c>
      <c r="L62" s="83">
        <v>0</v>
      </c>
      <c r="M62" s="83">
        <v>0</v>
      </c>
      <c r="N62" s="90">
        <f t="shared" si="13"/>
        <v>0</v>
      </c>
      <c r="O62" s="83">
        <f t="shared" si="14"/>
        <v>13019</v>
      </c>
      <c r="P62" s="83">
        <f t="shared" si="15"/>
        <v>3080</v>
      </c>
      <c r="Q62" s="90">
        <f t="shared" si="16"/>
        <v>16099</v>
      </c>
      <c r="R62" s="83">
        <f t="shared" si="17"/>
        <v>377</v>
      </c>
      <c r="S62" s="83">
        <f t="shared" si="18"/>
        <v>55</v>
      </c>
      <c r="T62" s="90">
        <f t="shared" si="19"/>
        <v>432</v>
      </c>
    </row>
    <row r="63" spans="1:20" s="351" customFormat="1" ht="12">
      <c r="A63" s="139">
        <v>56</v>
      </c>
      <c r="B63" s="140" t="s">
        <v>184</v>
      </c>
      <c r="C63" s="83">
        <v>21566</v>
      </c>
      <c r="D63" s="83">
        <v>3813</v>
      </c>
      <c r="E63" s="90">
        <f t="shared" si="10"/>
        <v>25379</v>
      </c>
      <c r="F63" s="83">
        <v>556</v>
      </c>
      <c r="G63" s="83">
        <v>28</v>
      </c>
      <c r="H63" s="90">
        <f t="shared" si="11"/>
        <v>584</v>
      </c>
      <c r="I63" s="83">
        <v>0</v>
      </c>
      <c r="J63" s="83">
        <v>0</v>
      </c>
      <c r="K63" s="90">
        <f t="shared" si="12"/>
        <v>0</v>
      </c>
      <c r="L63" s="83">
        <v>0</v>
      </c>
      <c r="M63" s="83">
        <v>0</v>
      </c>
      <c r="N63" s="90">
        <f t="shared" si="13"/>
        <v>0</v>
      </c>
      <c r="O63" s="83">
        <f t="shared" si="14"/>
        <v>21566</v>
      </c>
      <c r="P63" s="83">
        <f t="shared" si="15"/>
        <v>3813</v>
      </c>
      <c r="Q63" s="90">
        <f t="shared" si="16"/>
        <v>25379</v>
      </c>
      <c r="R63" s="83">
        <f t="shared" si="17"/>
        <v>556</v>
      </c>
      <c r="S63" s="83">
        <f t="shared" si="18"/>
        <v>28</v>
      </c>
      <c r="T63" s="90">
        <f t="shared" si="19"/>
        <v>584</v>
      </c>
    </row>
    <row r="64" spans="1:20" s="351" customFormat="1" ht="12">
      <c r="A64" s="139">
        <v>58</v>
      </c>
      <c r="B64" s="140" t="s">
        <v>185</v>
      </c>
      <c r="C64" s="83">
        <v>295</v>
      </c>
      <c r="D64" s="83">
        <v>0</v>
      </c>
      <c r="E64" s="90">
        <f t="shared" si="10"/>
        <v>295</v>
      </c>
      <c r="F64" s="83">
        <v>1</v>
      </c>
      <c r="G64" s="83">
        <v>0</v>
      </c>
      <c r="H64" s="90">
        <f t="shared" si="11"/>
        <v>1</v>
      </c>
      <c r="I64" s="83">
        <v>0</v>
      </c>
      <c r="J64" s="83">
        <v>0</v>
      </c>
      <c r="K64" s="90">
        <f t="shared" si="12"/>
        <v>0</v>
      </c>
      <c r="L64" s="83">
        <v>0</v>
      </c>
      <c r="M64" s="83">
        <v>0</v>
      </c>
      <c r="N64" s="90">
        <f t="shared" si="13"/>
        <v>0</v>
      </c>
      <c r="O64" s="83">
        <f t="shared" si="14"/>
        <v>295</v>
      </c>
      <c r="P64" s="83">
        <f t="shared" si="15"/>
        <v>0</v>
      </c>
      <c r="Q64" s="90">
        <f t="shared" si="16"/>
        <v>295</v>
      </c>
      <c r="R64" s="83">
        <f t="shared" si="17"/>
        <v>1</v>
      </c>
      <c r="S64" s="83">
        <f t="shared" si="18"/>
        <v>0</v>
      </c>
      <c r="T64" s="90">
        <f t="shared" si="19"/>
        <v>1</v>
      </c>
    </row>
    <row r="65" spans="1:20" s="351" customFormat="1" ht="12">
      <c r="A65" s="139">
        <v>59</v>
      </c>
      <c r="B65" s="140" t="s">
        <v>186</v>
      </c>
      <c r="C65" s="83">
        <v>790</v>
      </c>
      <c r="D65" s="83">
        <v>80</v>
      </c>
      <c r="E65" s="90">
        <f t="shared" si="10"/>
        <v>870</v>
      </c>
      <c r="F65" s="83">
        <v>35</v>
      </c>
      <c r="G65" s="83">
        <v>4</v>
      </c>
      <c r="H65" s="90">
        <f t="shared" si="11"/>
        <v>39</v>
      </c>
      <c r="I65" s="83">
        <v>0</v>
      </c>
      <c r="J65" s="83">
        <v>0</v>
      </c>
      <c r="K65" s="90">
        <f t="shared" si="12"/>
        <v>0</v>
      </c>
      <c r="L65" s="83">
        <v>0</v>
      </c>
      <c r="M65" s="83">
        <v>0</v>
      </c>
      <c r="N65" s="90">
        <f t="shared" si="13"/>
        <v>0</v>
      </c>
      <c r="O65" s="83">
        <f t="shared" si="14"/>
        <v>790</v>
      </c>
      <c r="P65" s="83">
        <f t="shared" si="15"/>
        <v>80</v>
      </c>
      <c r="Q65" s="90">
        <f t="shared" si="16"/>
        <v>870</v>
      </c>
      <c r="R65" s="83">
        <f t="shared" si="17"/>
        <v>35</v>
      </c>
      <c r="S65" s="83">
        <f t="shared" si="18"/>
        <v>4</v>
      </c>
      <c r="T65" s="90">
        <f t="shared" si="19"/>
        <v>39</v>
      </c>
    </row>
    <row r="66" spans="1:20" s="351" customFormat="1" ht="12">
      <c r="A66" s="139">
        <v>60</v>
      </c>
      <c r="B66" s="140" t="s">
        <v>187</v>
      </c>
      <c r="C66" s="83">
        <v>130</v>
      </c>
      <c r="D66" s="83">
        <v>0</v>
      </c>
      <c r="E66" s="90">
        <f t="shared" si="10"/>
        <v>130</v>
      </c>
      <c r="F66" s="83">
        <v>4</v>
      </c>
      <c r="G66" s="83">
        <v>0</v>
      </c>
      <c r="H66" s="90">
        <f t="shared" si="11"/>
        <v>4</v>
      </c>
      <c r="I66" s="83">
        <v>0</v>
      </c>
      <c r="J66" s="83">
        <v>0</v>
      </c>
      <c r="K66" s="90">
        <f t="shared" si="12"/>
        <v>0</v>
      </c>
      <c r="L66" s="83">
        <v>0</v>
      </c>
      <c r="M66" s="83">
        <v>0</v>
      </c>
      <c r="N66" s="90">
        <f t="shared" si="13"/>
        <v>0</v>
      </c>
      <c r="O66" s="83">
        <f t="shared" si="14"/>
        <v>130</v>
      </c>
      <c r="P66" s="83">
        <f t="shared" si="15"/>
        <v>0</v>
      </c>
      <c r="Q66" s="90">
        <f t="shared" si="16"/>
        <v>130</v>
      </c>
      <c r="R66" s="83">
        <f t="shared" si="17"/>
        <v>4</v>
      </c>
      <c r="S66" s="83">
        <f t="shared" si="18"/>
        <v>0</v>
      </c>
      <c r="T66" s="90">
        <f t="shared" si="19"/>
        <v>4</v>
      </c>
    </row>
    <row r="67" spans="1:20" s="351" customFormat="1" ht="12">
      <c r="A67" s="139">
        <v>61</v>
      </c>
      <c r="B67" s="140" t="s">
        <v>188</v>
      </c>
      <c r="C67" s="83">
        <v>142</v>
      </c>
      <c r="D67" s="83">
        <v>0</v>
      </c>
      <c r="E67" s="90">
        <f t="shared" si="10"/>
        <v>142</v>
      </c>
      <c r="F67" s="83">
        <v>5</v>
      </c>
      <c r="G67" s="83">
        <v>0</v>
      </c>
      <c r="H67" s="90">
        <f t="shared" si="11"/>
        <v>5</v>
      </c>
      <c r="I67" s="83">
        <v>0</v>
      </c>
      <c r="J67" s="83">
        <v>0</v>
      </c>
      <c r="K67" s="90">
        <f t="shared" si="12"/>
        <v>0</v>
      </c>
      <c r="L67" s="83">
        <v>0</v>
      </c>
      <c r="M67" s="83">
        <v>0</v>
      </c>
      <c r="N67" s="90">
        <f t="shared" si="13"/>
        <v>0</v>
      </c>
      <c r="O67" s="83">
        <f t="shared" si="14"/>
        <v>142</v>
      </c>
      <c r="P67" s="83">
        <f t="shared" si="15"/>
        <v>0</v>
      </c>
      <c r="Q67" s="90">
        <f t="shared" si="16"/>
        <v>142</v>
      </c>
      <c r="R67" s="83">
        <f t="shared" si="17"/>
        <v>5</v>
      </c>
      <c r="S67" s="83">
        <f t="shared" si="18"/>
        <v>0</v>
      </c>
      <c r="T67" s="90">
        <f t="shared" si="19"/>
        <v>5</v>
      </c>
    </row>
    <row r="68" spans="1:20" s="351" customFormat="1" ht="12">
      <c r="A68" s="139">
        <v>62</v>
      </c>
      <c r="B68" s="140" t="s">
        <v>189</v>
      </c>
      <c r="C68" s="83">
        <v>347</v>
      </c>
      <c r="D68" s="83">
        <v>17</v>
      </c>
      <c r="E68" s="90">
        <f t="shared" si="10"/>
        <v>364</v>
      </c>
      <c r="F68" s="83">
        <v>2</v>
      </c>
      <c r="G68" s="83">
        <v>0</v>
      </c>
      <c r="H68" s="90">
        <f t="shared" si="11"/>
        <v>2</v>
      </c>
      <c r="I68" s="83">
        <v>0</v>
      </c>
      <c r="J68" s="83">
        <v>0</v>
      </c>
      <c r="K68" s="90">
        <f t="shared" si="12"/>
        <v>0</v>
      </c>
      <c r="L68" s="83">
        <v>0</v>
      </c>
      <c r="M68" s="83">
        <v>0</v>
      </c>
      <c r="N68" s="90">
        <f t="shared" si="13"/>
        <v>0</v>
      </c>
      <c r="O68" s="83">
        <f t="shared" si="14"/>
        <v>347</v>
      </c>
      <c r="P68" s="83">
        <f t="shared" si="15"/>
        <v>17</v>
      </c>
      <c r="Q68" s="90">
        <f t="shared" si="16"/>
        <v>364</v>
      </c>
      <c r="R68" s="83">
        <f t="shared" si="17"/>
        <v>2</v>
      </c>
      <c r="S68" s="83">
        <f t="shared" si="18"/>
        <v>0</v>
      </c>
      <c r="T68" s="90">
        <f t="shared" si="19"/>
        <v>2</v>
      </c>
    </row>
    <row r="69" spans="1:20" s="351" customFormat="1" ht="12">
      <c r="A69" s="139">
        <v>63</v>
      </c>
      <c r="B69" s="140" t="s">
        <v>190</v>
      </c>
      <c r="C69" s="83">
        <v>236</v>
      </c>
      <c r="D69" s="83">
        <v>108</v>
      </c>
      <c r="E69" s="90">
        <f t="shared" si="10"/>
        <v>344</v>
      </c>
      <c r="F69" s="83">
        <v>5</v>
      </c>
      <c r="G69" s="83">
        <v>2</v>
      </c>
      <c r="H69" s="90">
        <f t="shared" si="11"/>
        <v>7</v>
      </c>
      <c r="I69" s="83">
        <v>0</v>
      </c>
      <c r="J69" s="83">
        <v>0</v>
      </c>
      <c r="K69" s="90">
        <f t="shared" si="12"/>
        <v>0</v>
      </c>
      <c r="L69" s="83">
        <v>0</v>
      </c>
      <c r="M69" s="83">
        <v>0</v>
      </c>
      <c r="N69" s="90">
        <f t="shared" si="13"/>
        <v>0</v>
      </c>
      <c r="O69" s="83">
        <f t="shared" si="14"/>
        <v>236</v>
      </c>
      <c r="P69" s="83">
        <f t="shared" si="15"/>
        <v>108</v>
      </c>
      <c r="Q69" s="90">
        <f t="shared" si="16"/>
        <v>344</v>
      </c>
      <c r="R69" s="83">
        <f t="shared" si="17"/>
        <v>5</v>
      </c>
      <c r="S69" s="83">
        <f t="shared" si="18"/>
        <v>2</v>
      </c>
      <c r="T69" s="90">
        <f t="shared" si="19"/>
        <v>7</v>
      </c>
    </row>
    <row r="70" spans="1:20" s="351" customFormat="1" ht="12">
      <c r="A70" s="139">
        <v>64</v>
      </c>
      <c r="B70" s="140" t="s">
        <v>191</v>
      </c>
      <c r="C70" s="83">
        <v>144</v>
      </c>
      <c r="D70" s="83">
        <v>162</v>
      </c>
      <c r="E70" s="90">
        <f t="shared" si="10"/>
        <v>306</v>
      </c>
      <c r="F70" s="83">
        <v>0</v>
      </c>
      <c r="G70" s="83">
        <v>0</v>
      </c>
      <c r="H70" s="90">
        <f t="shared" si="11"/>
        <v>0</v>
      </c>
      <c r="I70" s="83">
        <v>0</v>
      </c>
      <c r="J70" s="83">
        <v>0</v>
      </c>
      <c r="K70" s="90">
        <f t="shared" si="12"/>
        <v>0</v>
      </c>
      <c r="L70" s="83">
        <v>0</v>
      </c>
      <c r="M70" s="83">
        <v>0</v>
      </c>
      <c r="N70" s="90">
        <f t="shared" si="13"/>
        <v>0</v>
      </c>
      <c r="O70" s="83">
        <f t="shared" si="14"/>
        <v>144</v>
      </c>
      <c r="P70" s="83">
        <f t="shared" si="15"/>
        <v>162</v>
      </c>
      <c r="Q70" s="90">
        <f t="shared" si="16"/>
        <v>306</v>
      </c>
      <c r="R70" s="83">
        <f t="shared" si="17"/>
        <v>0</v>
      </c>
      <c r="S70" s="83">
        <f t="shared" si="18"/>
        <v>0</v>
      </c>
      <c r="T70" s="90">
        <f t="shared" si="19"/>
        <v>0</v>
      </c>
    </row>
    <row r="71" spans="1:20" s="351" customFormat="1" ht="12">
      <c r="A71" s="139">
        <v>65</v>
      </c>
      <c r="B71" s="140" t="s">
        <v>192</v>
      </c>
      <c r="C71" s="83">
        <v>314</v>
      </c>
      <c r="D71" s="83">
        <v>0</v>
      </c>
      <c r="E71" s="90">
        <f t="shared" si="10"/>
        <v>314</v>
      </c>
      <c r="F71" s="83">
        <v>0</v>
      </c>
      <c r="G71" s="83">
        <v>0</v>
      </c>
      <c r="H71" s="90">
        <f t="shared" si="11"/>
        <v>0</v>
      </c>
      <c r="I71" s="83">
        <v>0</v>
      </c>
      <c r="J71" s="83">
        <v>0</v>
      </c>
      <c r="K71" s="90">
        <f t="shared" si="12"/>
        <v>0</v>
      </c>
      <c r="L71" s="83">
        <v>0</v>
      </c>
      <c r="M71" s="83">
        <v>0</v>
      </c>
      <c r="N71" s="90">
        <f t="shared" si="13"/>
        <v>0</v>
      </c>
      <c r="O71" s="83">
        <f t="shared" si="14"/>
        <v>314</v>
      </c>
      <c r="P71" s="83">
        <f t="shared" si="15"/>
        <v>0</v>
      </c>
      <c r="Q71" s="90">
        <f t="shared" si="16"/>
        <v>314</v>
      </c>
      <c r="R71" s="83">
        <f t="shared" si="17"/>
        <v>0</v>
      </c>
      <c r="S71" s="83">
        <f t="shared" si="18"/>
        <v>0</v>
      </c>
      <c r="T71" s="90">
        <f t="shared" si="19"/>
        <v>0</v>
      </c>
    </row>
    <row r="72" spans="1:20" s="351" customFormat="1" ht="12">
      <c r="A72" s="139">
        <v>66</v>
      </c>
      <c r="B72" s="140" t="s">
        <v>193</v>
      </c>
      <c r="C72" s="83">
        <v>502</v>
      </c>
      <c r="D72" s="83">
        <v>4</v>
      </c>
      <c r="E72" s="90">
        <f t="shared" si="10"/>
        <v>506</v>
      </c>
      <c r="F72" s="83">
        <v>14</v>
      </c>
      <c r="G72" s="83">
        <v>0</v>
      </c>
      <c r="H72" s="90">
        <f t="shared" si="11"/>
        <v>14</v>
      </c>
      <c r="I72" s="83">
        <v>0</v>
      </c>
      <c r="J72" s="83">
        <v>0</v>
      </c>
      <c r="K72" s="90">
        <f t="shared" si="12"/>
        <v>0</v>
      </c>
      <c r="L72" s="83">
        <v>0</v>
      </c>
      <c r="M72" s="83">
        <v>0</v>
      </c>
      <c r="N72" s="90">
        <f t="shared" si="13"/>
        <v>0</v>
      </c>
      <c r="O72" s="83">
        <f t="shared" si="14"/>
        <v>502</v>
      </c>
      <c r="P72" s="83">
        <f t="shared" si="15"/>
        <v>4</v>
      </c>
      <c r="Q72" s="90">
        <f t="shared" si="16"/>
        <v>506</v>
      </c>
      <c r="R72" s="83">
        <f t="shared" si="17"/>
        <v>14</v>
      </c>
      <c r="S72" s="83">
        <f t="shared" si="18"/>
        <v>0</v>
      </c>
      <c r="T72" s="90">
        <f t="shared" si="19"/>
        <v>14</v>
      </c>
    </row>
    <row r="73" spans="1:20" s="351" customFormat="1" ht="12">
      <c r="A73" s="139">
        <v>68</v>
      </c>
      <c r="B73" s="140" t="s">
        <v>194</v>
      </c>
      <c r="C73" s="83">
        <v>224</v>
      </c>
      <c r="D73" s="83">
        <v>31</v>
      </c>
      <c r="E73" s="90">
        <f t="shared" si="10"/>
        <v>255</v>
      </c>
      <c r="F73" s="83">
        <v>0</v>
      </c>
      <c r="G73" s="83">
        <v>0</v>
      </c>
      <c r="H73" s="90">
        <f t="shared" si="11"/>
        <v>0</v>
      </c>
      <c r="I73" s="83">
        <v>0</v>
      </c>
      <c r="J73" s="83">
        <v>0</v>
      </c>
      <c r="K73" s="90">
        <f t="shared" si="12"/>
        <v>0</v>
      </c>
      <c r="L73" s="83">
        <v>0</v>
      </c>
      <c r="M73" s="83">
        <v>0</v>
      </c>
      <c r="N73" s="90">
        <f t="shared" si="13"/>
        <v>0</v>
      </c>
      <c r="O73" s="83">
        <f t="shared" si="14"/>
        <v>224</v>
      </c>
      <c r="P73" s="83">
        <f t="shared" si="15"/>
        <v>31</v>
      </c>
      <c r="Q73" s="90">
        <f t="shared" si="16"/>
        <v>255</v>
      </c>
      <c r="R73" s="83">
        <f t="shared" si="17"/>
        <v>0</v>
      </c>
      <c r="S73" s="83">
        <f t="shared" si="18"/>
        <v>0</v>
      </c>
      <c r="T73" s="90">
        <f t="shared" si="19"/>
        <v>0</v>
      </c>
    </row>
    <row r="74" spans="1:20" s="351" customFormat="1" ht="12">
      <c r="A74" s="139">
        <v>69</v>
      </c>
      <c r="B74" s="140" t="s">
        <v>195</v>
      </c>
      <c r="C74" s="83">
        <v>464</v>
      </c>
      <c r="D74" s="83">
        <v>316</v>
      </c>
      <c r="E74" s="90">
        <f t="shared" si="10"/>
        <v>780</v>
      </c>
      <c r="F74" s="83">
        <v>2</v>
      </c>
      <c r="G74" s="83">
        <v>10</v>
      </c>
      <c r="H74" s="90">
        <f t="shared" si="11"/>
        <v>12</v>
      </c>
      <c r="I74" s="83">
        <v>0</v>
      </c>
      <c r="J74" s="83">
        <v>0</v>
      </c>
      <c r="K74" s="90">
        <f t="shared" si="12"/>
        <v>0</v>
      </c>
      <c r="L74" s="83">
        <v>0</v>
      </c>
      <c r="M74" s="83">
        <v>0</v>
      </c>
      <c r="N74" s="90">
        <f t="shared" si="13"/>
        <v>0</v>
      </c>
      <c r="O74" s="83">
        <f t="shared" si="14"/>
        <v>464</v>
      </c>
      <c r="P74" s="83">
        <f t="shared" si="15"/>
        <v>316</v>
      </c>
      <c r="Q74" s="90">
        <f t="shared" si="16"/>
        <v>780</v>
      </c>
      <c r="R74" s="83">
        <f t="shared" si="17"/>
        <v>2</v>
      </c>
      <c r="S74" s="83">
        <f t="shared" si="18"/>
        <v>10</v>
      </c>
      <c r="T74" s="90">
        <f t="shared" si="19"/>
        <v>12</v>
      </c>
    </row>
    <row r="75" spans="1:20" s="351" customFormat="1" ht="12">
      <c r="A75" s="139">
        <v>70</v>
      </c>
      <c r="B75" s="140" t="s">
        <v>196</v>
      </c>
      <c r="C75" s="83">
        <v>8574</v>
      </c>
      <c r="D75" s="83">
        <v>993</v>
      </c>
      <c r="E75" s="90">
        <f t="shared" si="10"/>
        <v>9567</v>
      </c>
      <c r="F75" s="83">
        <v>247</v>
      </c>
      <c r="G75" s="83">
        <v>39</v>
      </c>
      <c r="H75" s="90">
        <f t="shared" si="11"/>
        <v>286</v>
      </c>
      <c r="I75" s="83">
        <v>22</v>
      </c>
      <c r="J75" s="83">
        <v>14</v>
      </c>
      <c r="K75" s="90">
        <f t="shared" si="12"/>
        <v>36</v>
      </c>
      <c r="L75" s="83">
        <v>17</v>
      </c>
      <c r="M75" s="83">
        <v>4</v>
      </c>
      <c r="N75" s="90">
        <f t="shared" si="13"/>
        <v>21</v>
      </c>
      <c r="O75" s="83">
        <f t="shared" si="14"/>
        <v>8596</v>
      </c>
      <c r="P75" s="83">
        <f t="shared" si="15"/>
        <v>1007</v>
      </c>
      <c r="Q75" s="90">
        <f t="shared" si="16"/>
        <v>9603</v>
      </c>
      <c r="R75" s="83">
        <f t="shared" si="17"/>
        <v>264</v>
      </c>
      <c r="S75" s="83">
        <f t="shared" si="18"/>
        <v>43</v>
      </c>
      <c r="T75" s="90">
        <f t="shared" si="19"/>
        <v>307</v>
      </c>
    </row>
    <row r="76" spans="1:20" s="351" customFormat="1" ht="12">
      <c r="A76" s="139">
        <v>71</v>
      </c>
      <c r="B76" s="140" t="s">
        <v>197</v>
      </c>
      <c r="C76" s="83">
        <v>4487</v>
      </c>
      <c r="D76" s="83">
        <v>157</v>
      </c>
      <c r="E76" s="90">
        <f t="shared" si="10"/>
        <v>4644</v>
      </c>
      <c r="F76" s="83">
        <v>352</v>
      </c>
      <c r="G76" s="83">
        <v>28</v>
      </c>
      <c r="H76" s="90">
        <f t="shared" si="11"/>
        <v>380</v>
      </c>
      <c r="I76" s="83">
        <v>0</v>
      </c>
      <c r="J76" s="83">
        <v>0</v>
      </c>
      <c r="K76" s="90">
        <f t="shared" si="12"/>
        <v>0</v>
      </c>
      <c r="L76" s="83">
        <v>0</v>
      </c>
      <c r="M76" s="83">
        <v>0</v>
      </c>
      <c r="N76" s="90">
        <f t="shared" si="13"/>
        <v>0</v>
      </c>
      <c r="O76" s="83">
        <f t="shared" si="14"/>
        <v>4487</v>
      </c>
      <c r="P76" s="83">
        <f t="shared" si="15"/>
        <v>157</v>
      </c>
      <c r="Q76" s="90">
        <f t="shared" si="16"/>
        <v>4644</v>
      </c>
      <c r="R76" s="83">
        <f t="shared" si="17"/>
        <v>352</v>
      </c>
      <c r="S76" s="83">
        <f t="shared" si="18"/>
        <v>28</v>
      </c>
      <c r="T76" s="90">
        <f t="shared" si="19"/>
        <v>380</v>
      </c>
    </row>
    <row r="77" spans="1:20" s="351" customFormat="1" ht="12">
      <c r="A77" s="139">
        <v>72</v>
      </c>
      <c r="B77" s="140" t="s">
        <v>198</v>
      </c>
      <c r="C77" s="83">
        <v>316</v>
      </c>
      <c r="D77" s="83">
        <v>145</v>
      </c>
      <c r="E77" s="90">
        <f t="shared" si="10"/>
        <v>461</v>
      </c>
      <c r="F77" s="83">
        <v>3</v>
      </c>
      <c r="G77" s="83">
        <v>7</v>
      </c>
      <c r="H77" s="90">
        <f t="shared" si="11"/>
        <v>10</v>
      </c>
      <c r="I77" s="83">
        <v>12</v>
      </c>
      <c r="J77" s="83">
        <v>0</v>
      </c>
      <c r="K77" s="90">
        <f t="shared" si="12"/>
        <v>12</v>
      </c>
      <c r="L77" s="83">
        <v>5</v>
      </c>
      <c r="M77" s="83">
        <v>0</v>
      </c>
      <c r="N77" s="90">
        <f t="shared" si="13"/>
        <v>5</v>
      </c>
      <c r="O77" s="83">
        <f t="shared" si="14"/>
        <v>328</v>
      </c>
      <c r="P77" s="83">
        <f t="shared" si="15"/>
        <v>145</v>
      </c>
      <c r="Q77" s="90">
        <f t="shared" si="16"/>
        <v>473</v>
      </c>
      <c r="R77" s="83">
        <f t="shared" si="17"/>
        <v>8</v>
      </c>
      <c r="S77" s="83">
        <f t="shared" si="18"/>
        <v>7</v>
      </c>
      <c r="T77" s="90">
        <f t="shared" si="19"/>
        <v>15</v>
      </c>
    </row>
    <row r="78" spans="1:20" s="351" customFormat="1" ht="12">
      <c r="A78" s="139">
        <v>73</v>
      </c>
      <c r="B78" s="140" t="s">
        <v>199</v>
      </c>
      <c r="C78" s="83">
        <v>1667</v>
      </c>
      <c r="D78" s="83">
        <v>278</v>
      </c>
      <c r="E78" s="90">
        <f t="shared" si="10"/>
        <v>1945</v>
      </c>
      <c r="F78" s="83">
        <v>51</v>
      </c>
      <c r="G78" s="83">
        <v>0</v>
      </c>
      <c r="H78" s="90">
        <f t="shared" si="11"/>
        <v>51</v>
      </c>
      <c r="I78" s="83">
        <v>0</v>
      </c>
      <c r="J78" s="83">
        <v>0</v>
      </c>
      <c r="K78" s="90">
        <f t="shared" si="12"/>
        <v>0</v>
      </c>
      <c r="L78" s="83">
        <v>0</v>
      </c>
      <c r="M78" s="83">
        <v>0</v>
      </c>
      <c r="N78" s="90">
        <f t="shared" si="13"/>
        <v>0</v>
      </c>
      <c r="O78" s="83">
        <f t="shared" si="14"/>
        <v>1667</v>
      </c>
      <c r="P78" s="83">
        <f t="shared" si="15"/>
        <v>278</v>
      </c>
      <c r="Q78" s="90">
        <f t="shared" si="16"/>
        <v>1945</v>
      </c>
      <c r="R78" s="83">
        <f t="shared" si="17"/>
        <v>51</v>
      </c>
      <c r="S78" s="83">
        <f t="shared" si="18"/>
        <v>0</v>
      </c>
      <c r="T78" s="90">
        <f t="shared" si="19"/>
        <v>51</v>
      </c>
    </row>
    <row r="79" spans="1:20" s="351" customFormat="1" ht="12">
      <c r="A79" s="139">
        <v>74</v>
      </c>
      <c r="B79" s="140" t="s">
        <v>200</v>
      </c>
      <c r="C79" s="83">
        <v>350</v>
      </c>
      <c r="D79" s="83">
        <v>10</v>
      </c>
      <c r="E79" s="90">
        <f t="shared" si="10"/>
        <v>360</v>
      </c>
      <c r="F79" s="83">
        <v>6</v>
      </c>
      <c r="G79" s="83">
        <v>0</v>
      </c>
      <c r="H79" s="90">
        <f t="shared" si="11"/>
        <v>6</v>
      </c>
      <c r="I79" s="83">
        <v>0</v>
      </c>
      <c r="J79" s="83">
        <v>0</v>
      </c>
      <c r="K79" s="90">
        <f t="shared" si="12"/>
        <v>0</v>
      </c>
      <c r="L79" s="83">
        <v>0</v>
      </c>
      <c r="M79" s="83">
        <v>0</v>
      </c>
      <c r="N79" s="90">
        <f t="shared" si="13"/>
        <v>0</v>
      </c>
      <c r="O79" s="83">
        <f t="shared" si="14"/>
        <v>350</v>
      </c>
      <c r="P79" s="83">
        <f t="shared" si="15"/>
        <v>10</v>
      </c>
      <c r="Q79" s="90">
        <f t="shared" si="16"/>
        <v>360</v>
      </c>
      <c r="R79" s="83">
        <f t="shared" si="17"/>
        <v>6</v>
      </c>
      <c r="S79" s="83">
        <f t="shared" si="18"/>
        <v>0</v>
      </c>
      <c r="T79" s="90">
        <f t="shared" si="19"/>
        <v>6</v>
      </c>
    </row>
    <row r="80" spans="1:20" s="351" customFormat="1" ht="12">
      <c r="A80" s="139">
        <v>75</v>
      </c>
      <c r="B80" s="140" t="s">
        <v>201</v>
      </c>
      <c r="C80" s="83">
        <v>58</v>
      </c>
      <c r="D80" s="83">
        <v>123</v>
      </c>
      <c r="E80" s="90">
        <f t="shared" si="10"/>
        <v>181</v>
      </c>
      <c r="F80" s="83">
        <v>0</v>
      </c>
      <c r="G80" s="83">
        <v>0</v>
      </c>
      <c r="H80" s="90">
        <f t="shared" si="11"/>
        <v>0</v>
      </c>
      <c r="I80" s="83">
        <v>0</v>
      </c>
      <c r="J80" s="83">
        <v>0</v>
      </c>
      <c r="K80" s="90">
        <f t="shared" si="12"/>
        <v>0</v>
      </c>
      <c r="L80" s="83">
        <v>0</v>
      </c>
      <c r="M80" s="83">
        <v>0</v>
      </c>
      <c r="N80" s="90">
        <f t="shared" si="13"/>
        <v>0</v>
      </c>
      <c r="O80" s="83">
        <f t="shared" si="14"/>
        <v>58</v>
      </c>
      <c r="P80" s="83">
        <f t="shared" si="15"/>
        <v>123</v>
      </c>
      <c r="Q80" s="90">
        <f t="shared" si="16"/>
        <v>181</v>
      </c>
      <c r="R80" s="83">
        <f t="shared" si="17"/>
        <v>0</v>
      </c>
      <c r="S80" s="83">
        <f t="shared" si="18"/>
        <v>0</v>
      </c>
      <c r="T80" s="90">
        <f t="shared" si="19"/>
        <v>0</v>
      </c>
    </row>
    <row r="81" spans="1:20" s="351" customFormat="1" ht="12">
      <c r="A81" s="139">
        <v>77</v>
      </c>
      <c r="B81" s="140" t="s">
        <v>202</v>
      </c>
      <c r="C81" s="83">
        <v>2238</v>
      </c>
      <c r="D81" s="83">
        <v>214</v>
      </c>
      <c r="E81" s="90">
        <f t="shared" si="10"/>
        <v>2452</v>
      </c>
      <c r="F81" s="83">
        <v>89</v>
      </c>
      <c r="G81" s="83">
        <v>0</v>
      </c>
      <c r="H81" s="90">
        <f t="shared" si="11"/>
        <v>89</v>
      </c>
      <c r="I81" s="83">
        <v>0</v>
      </c>
      <c r="J81" s="83">
        <v>0</v>
      </c>
      <c r="K81" s="90">
        <f t="shared" si="12"/>
        <v>0</v>
      </c>
      <c r="L81" s="83">
        <v>0</v>
      </c>
      <c r="M81" s="83">
        <v>0</v>
      </c>
      <c r="N81" s="90">
        <f t="shared" si="13"/>
        <v>0</v>
      </c>
      <c r="O81" s="83">
        <f t="shared" si="14"/>
        <v>2238</v>
      </c>
      <c r="P81" s="83">
        <f t="shared" si="15"/>
        <v>214</v>
      </c>
      <c r="Q81" s="90">
        <f t="shared" si="16"/>
        <v>2452</v>
      </c>
      <c r="R81" s="83">
        <f t="shared" si="17"/>
        <v>89</v>
      </c>
      <c r="S81" s="83">
        <f t="shared" si="18"/>
        <v>0</v>
      </c>
      <c r="T81" s="90">
        <f t="shared" si="19"/>
        <v>89</v>
      </c>
    </row>
    <row r="82" spans="1:20" s="351" customFormat="1" ht="12">
      <c r="A82" s="139">
        <v>78</v>
      </c>
      <c r="B82" s="140" t="s">
        <v>203</v>
      </c>
      <c r="C82" s="83">
        <v>258</v>
      </c>
      <c r="D82" s="83">
        <v>103</v>
      </c>
      <c r="E82" s="90">
        <f t="shared" si="10"/>
        <v>361</v>
      </c>
      <c r="F82" s="83">
        <v>0</v>
      </c>
      <c r="G82" s="83">
        <v>2</v>
      </c>
      <c r="H82" s="90">
        <f t="shared" si="11"/>
        <v>2</v>
      </c>
      <c r="I82" s="83">
        <v>0</v>
      </c>
      <c r="J82" s="83">
        <v>0</v>
      </c>
      <c r="K82" s="90">
        <f t="shared" si="12"/>
        <v>0</v>
      </c>
      <c r="L82" s="83">
        <v>0</v>
      </c>
      <c r="M82" s="83">
        <v>0</v>
      </c>
      <c r="N82" s="90">
        <f t="shared" si="13"/>
        <v>0</v>
      </c>
      <c r="O82" s="83">
        <f t="shared" si="14"/>
        <v>258</v>
      </c>
      <c r="P82" s="83">
        <f t="shared" si="15"/>
        <v>103</v>
      </c>
      <c r="Q82" s="90">
        <f t="shared" si="16"/>
        <v>361</v>
      </c>
      <c r="R82" s="83">
        <f t="shared" si="17"/>
        <v>0</v>
      </c>
      <c r="S82" s="83">
        <f t="shared" si="18"/>
        <v>2</v>
      </c>
      <c r="T82" s="90">
        <f t="shared" si="19"/>
        <v>2</v>
      </c>
    </row>
    <row r="83" spans="1:20" s="351" customFormat="1" ht="12">
      <c r="A83" s="139">
        <v>79</v>
      </c>
      <c r="B83" s="140" t="s">
        <v>204</v>
      </c>
      <c r="C83" s="83">
        <v>794</v>
      </c>
      <c r="D83" s="83">
        <v>67</v>
      </c>
      <c r="E83" s="90">
        <f t="shared" si="10"/>
        <v>861</v>
      </c>
      <c r="F83" s="83">
        <v>52</v>
      </c>
      <c r="G83" s="83">
        <v>0</v>
      </c>
      <c r="H83" s="90">
        <f t="shared" si="11"/>
        <v>52</v>
      </c>
      <c r="I83" s="83">
        <v>0</v>
      </c>
      <c r="J83" s="83">
        <v>0</v>
      </c>
      <c r="K83" s="90">
        <f t="shared" si="12"/>
        <v>0</v>
      </c>
      <c r="L83" s="83">
        <v>0</v>
      </c>
      <c r="M83" s="83">
        <v>0</v>
      </c>
      <c r="N83" s="90">
        <f t="shared" si="13"/>
        <v>0</v>
      </c>
      <c r="O83" s="83">
        <f t="shared" si="14"/>
        <v>794</v>
      </c>
      <c r="P83" s="83">
        <f t="shared" si="15"/>
        <v>67</v>
      </c>
      <c r="Q83" s="90">
        <f t="shared" si="16"/>
        <v>861</v>
      </c>
      <c r="R83" s="83">
        <f t="shared" si="17"/>
        <v>52</v>
      </c>
      <c r="S83" s="83">
        <f t="shared" si="18"/>
        <v>0</v>
      </c>
      <c r="T83" s="90">
        <f t="shared" si="19"/>
        <v>52</v>
      </c>
    </row>
    <row r="84" spans="1:20" s="351" customFormat="1" ht="12">
      <c r="A84" s="139">
        <v>80</v>
      </c>
      <c r="B84" s="140" t="s">
        <v>205</v>
      </c>
      <c r="C84" s="83">
        <v>7634</v>
      </c>
      <c r="D84" s="83">
        <v>285</v>
      </c>
      <c r="E84" s="90">
        <f t="shared" si="10"/>
        <v>7919</v>
      </c>
      <c r="F84" s="83">
        <v>336</v>
      </c>
      <c r="G84" s="83">
        <v>17</v>
      </c>
      <c r="H84" s="90">
        <f t="shared" si="11"/>
        <v>353</v>
      </c>
      <c r="I84" s="83">
        <v>3</v>
      </c>
      <c r="J84" s="83">
        <v>0</v>
      </c>
      <c r="K84" s="90">
        <f t="shared" si="12"/>
        <v>3</v>
      </c>
      <c r="L84" s="83">
        <v>0</v>
      </c>
      <c r="M84" s="83">
        <v>0</v>
      </c>
      <c r="N84" s="90">
        <f t="shared" si="13"/>
        <v>0</v>
      </c>
      <c r="O84" s="83">
        <f t="shared" si="14"/>
        <v>7637</v>
      </c>
      <c r="P84" s="83">
        <f t="shared" si="15"/>
        <v>285</v>
      </c>
      <c r="Q84" s="90">
        <f t="shared" si="16"/>
        <v>7922</v>
      </c>
      <c r="R84" s="83">
        <f t="shared" si="17"/>
        <v>336</v>
      </c>
      <c r="S84" s="83">
        <f t="shared" si="18"/>
        <v>17</v>
      </c>
      <c r="T84" s="90">
        <f t="shared" si="19"/>
        <v>353</v>
      </c>
    </row>
    <row r="85" spans="1:20" s="351" customFormat="1" ht="12">
      <c r="A85" s="139">
        <v>81</v>
      </c>
      <c r="B85" s="140" t="s">
        <v>206</v>
      </c>
      <c r="C85" s="83">
        <v>13960</v>
      </c>
      <c r="D85" s="83">
        <v>2263</v>
      </c>
      <c r="E85" s="90">
        <f t="shared" si="10"/>
        <v>16223</v>
      </c>
      <c r="F85" s="83">
        <v>322</v>
      </c>
      <c r="G85" s="83">
        <v>31</v>
      </c>
      <c r="H85" s="90">
        <f t="shared" si="11"/>
        <v>353</v>
      </c>
      <c r="I85" s="83">
        <v>0</v>
      </c>
      <c r="J85" s="83">
        <v>0</v>
      </c>
      <c r="K85" s="90">
        <f t="shared" si="12"/>
        <v>0</v>
      </c>
      <c r="L85" s="83">
        <v>0</v>
      </c>
      <c r="M85" s="83">
        <v>0</v>
      </c>
      <c r="N85" s="90">
        <f t="shared" si="13"/>
        <v>0</v>
      </c>
      <c r="O85" s="83">
        <f t="shared" si="14"/>
        <v>13960</v>
      </c>
      <c r="P85" s="83">
        <f t="shared" si="15"/>
        <v>2263</v>
      </c>
      <c r="Q85" s="90">
        <f t="shared" si="16"/>
        <v>16223</v>
      </c>
      <c r="R85" s="83">
        <f t="shared" si="17"/>
        <v>322</v>
      </c>
      <c r="S85" s="83">
        <f t="shared" si="18"/>
        <v>31</v>
      </c>
      <c r="T85" s="90">
        <f t="shared" si="19"/>
        <v>353</v>
      </c>
    </row>
    <row r="86" spans="1:20" s="351" customFormat="1" ht="12">
      <c r="A86" s="139">
        <v>82</v>
      </c>
      <c r="B86" s="140" t="s">
        <v>207</v>
      </c>
      <c r="C86" s="83">
        <v>7696</v>
      </c>
      <c r="D86" s="83">
        <v>1296</v>
      </c>
      <c r="E86" s="90">
        <f t="shared" si="10"/>
        <v>8992</v>
      </c>
      <c r="F86" s="83">
        <v>254</v>
      </c>
      <c r="G86" s="83">
        <v>37</v>
      </c>
      <c r="H86" s="90">
        <f t="shared" si="11"/>
        <v>291</v>
      </c>
      <c r="I86" s="83">
        <v>0</v>
      </c>
      <c r="J86" s="83">
        <v>3</v>
      </c>
      <c r="K86" s="90">
        <f t="shared" si="12"/>
        <v>3</v>
      </c>
      <c r="L86" s="83">
        <v>0</v>
      </c>
      <c r="M86" s="83">
        <v>0</v>
      </c>
      <c r="N86" s="90">
        <f t="shared" si="13"/>
        <v>0</v>
      </c>
      <c r="O86" s="83">
        <f t="shared" si="14"/>
        <v>7696</v>
      </c>
      <c r="P86" s="83">
        <f t="shared" si="15"/>
        <v>1299</v>
      </c>
      <c r="Q86" s="90">
        <f t="shared" si="16"/>
        <v>8995</v>
      </c>
      <c r="R86" s="83">
        <f t="shared" si="17"/>
        <v>254</v>
      </c>
      <c r="S86" s="83">
        <f t="shared" si="18"/>
        <v>37</v>
      </c>
      <c r="T86" s="90">
        <f t="shared" si="19"/>
        <v>291</v>
      </c>
    </row>
    <row r="87" spans="1:20" s="351" customFormat="1" ht="12">
      <c r="A87" s="139">
        <v>84</v>
      </c>
      <c r="B87" s="140" t="s">
        <v>208</v>
      </c>
      <c r="C87" s="83">
        <v>707</v>
      </c>
      <c r="D87" s="83">
        <v>0</v>
      </c>
      <c r="E87" s="90">
        <f t="shared" si="10"/>
        <v>707</v>
      </c>
      <c r="F87" s="83">
        <v>10</v>
      </c>
      <c r="G87" s="83">
        <v>0</v>
      </c>
      <c r="H87" s="90">
        <f t="shared" si="11"/>
        <v>10</v>
      </c>
      <c r="I87" s="83">
        <v>0</v>
      </c>
      <c r="J87" s="83">
        <v>0</v>
      </c>
      <c r="K87" s="90">
        <f t="shared" si="12"/>
        <v>0</v>
      </c>
      <c r="L87" s="83">
        <v>0</v>
      </c>
      <c r="M87" s="83">
        <v>0</v>
      </c>
      <c r="N87" s="90">
        <f t="shared" si="13"/>
        <v>0</v>
      </c>
      <c r="O87" s="83">
        <f t="shared" si="14"/>
        <v>707</v>
      </c>
      <c r="P87" s="83">
        <f t="shared" si="15"/>
        <v>0</v>
      </c>
      <c r="Q87" s="90">
        <f t="shared" si="16"/>
        <v>707</v>
      </c>
      <c r="R87" s="83">
        <f t="shared" si="17"/>
        <v>10</v>
      </c>
      <c r="S87" s="83">
        <f t="shared" si="18"/>
        <v>0</v>
      </c>
      <c r="T87" s="90">
        <f t="shared" si="19"/>
        <v>10</v>
      </c>
    </row>
    <row r="88" spans="1:20" s="351" customFormat="1" ht="12">
      <c r="A88" s="139">
        <v>85</v>
      </c>
      <c r="B88" s="140" t="s">
        <v>209</v>
      </c>
      <c r="C88" s="83">
        <v>1390</v>
      </c>
      <c r="D88" s="83">
        <v>444</v>
      </c>
      <c r="E88" s="90">
        <f t="shared" si="10"/>
        <v>1834</v>
      </c>
      <c r="F88" s="83">
        <v>18</v>
      </c>
      <c r="G88" s="83">
        <v>16</v>
      </c>
      <c r="H88" s="90">
        <f t="shared" si="11"/>
        <v>34</v>
      </c>
      <c r="I88" s="83">
        <v>0</v>
      </c>
      <c r="J88" s="83">
        <v>0</v>
      </c>
      <c r="K88" s="90">
        <f t="shared" si="12"/>
        <v>0</v>
      </c>
      <c r="L88" s="83">
        <v>0</v>
      </c>
      <c r="M88" s="83">
        <v>0</v>
      </c>
      <c r="N88" s="90">
        <f t="shared" si="13"/>
        <v>0</v>
      </c>
      <c r="O88" s="83">
        <f t="shared" si="14"/>
        <v>1390</v>
      </c>
      <c r="P88" s="83">
        <f t="shared" si="15"/>
        <v>444</v>
      </c>
      <c r="Q88" s="90">
        <f t="shared" si="16"/>
        <v>1834</v>
      </c>
      <c r="R88" s="83">
        <f t="shared" si="17"/>
        <v>18</v>
      </c>
      <c r="S88" s="83">
        <f t="shared" si="18"/>
        <v>16</v>
      </c>
      <c r="T88" s="90">
        <f t="shared" si="19"/>
        <v>34</v>
      </c>
    </row>
    <row r="89" spans="1:20" s="351" customFormat="1" ht="12">
      <c r="A89" s="139">
        <v>86</v>
      </c>
      <c r="B89" s="140" t="s">
        <v>210</v>
      </c>
      <c r="C89" s="83">
        <v>1194</v>
      </c>
      <c r="D89" s="83">
        <v>1268</v>
      </c>
      <c r="E89" s="90">
        <f t="shared" si="10"/>
        <v>2462</v>
      </c>
      <c r="F89" s="83">
        <v>13</v>
      </c>
      <c r="G89" s="83">
        <v>15</v>
      </c>
      <c r="H89" s="90">
        <f t="shared" si="11"/>
        <v>28</v>
      </c>
      <c r="I89" s="83">
        <v>10</v>
      </c>
      <c r="J89" s="83">
        <v>0</v>
      </c>
      <c r="K89" s="90">
        <f t="shared" si="12"/>
        <v>10</v>
      </c>
      <c r="L89" s="83">
        <v>8</v>
      </c>
      <c r="M89" s="83">
        <v>0</v>
      </c>
      <c r="N89" s="90">
        <f t="shared" si="13"/>
        <v>8</v>
      </c>
      <c r="O89" s="83">
        <f t="shared" si="14"/>
        <v>1204</v>
      </c>
      <c r="P89" s="83">
        <f t="shared" si="15"/>
        <v>1268</v>
      </c>
      <c r="Q89" s="90">
        <f t="shared" si="16"/>
        <v>2472</v>
      </c>
      <c r="R89" s="83">
        <f t="shared" si="17"/>
        <v>21</v>
      </c>
      <c r="S89" s="83">
        <f t="shared" si="18"/>
        <v>15</v>
      </c>
      <c r="T89" s="90">
        <f t="shared" si="19"/>
        <v>36</v>
      </c>
    </row>
    <row r="90" spans="1:20" s="351" customFormat="1" ht="12">
      <c r="A90" s="139">
        <v>87</v>
      </c>
      <c r="B90" s="140" t="s">
        <v>211</v>
      </c>
      <c r="C90" s="83">
        <v>35</v>
      </c>
      <c r="D90" s="83">
        <v>261</v>
      </c>
      <c r="E90" s="90">
        <f t="shared" si="10"/>
        <v>296</v>
      </c>
      <c r="F90" s="83">
        <v>3</v>
      </c>
      <c r="G90" s="83">
        <v>94</v>
      </c>
      <c r="H90" s="90">
        <f t="shared" si="11"/>
        <v>97</v>
      </c>
      <c r="I90" s="83">
        <v>0</v>
      </c>
      <c r="J90" s="83">
        <v>0</v>
      </c>
      <c r="K90" s="90">
        <f t="shared" si="12"/>
        <v>0</v>
      </c>
      <c r="L90" s="83">
        <v>0</v>
      </c>
      <c r="M90" s="83">
        <v>0</v>
      </c>
      <c r="N90" s="90">
        <f t="shared" si="13"/>
        <v>0</v>
      </c>
      <c r="O90" s="83">
        <f t="shared" si="14"/>
        <v>35</v>
      </c>
      <c r="P90" s="83">
        <f t="shared" si="15"/>
        <v>261</v>
      </c>
      <c r="Q90" s="90">
        <f t="shared" si="16"/>
        <v>296</v>
      </c>
      <c r="R90" s="83">
        <f t="shared" si="17"/>
        <v>3</v>
      </c>
      <c r="S90" s="83">
        <f t="shared" si="18"/>
        <v>94</v>
      </c>
      <c r="T90" s="90">
        <f t="shared" si="19"/>
        <v>97</v>
      </c>
    </row>
    <row r="91" spans="1:20" s="351" customFormat="1" ht="12">
      <c r="A91" s="139">
        <v>88</v>
      </c>
      <c r="B91" s="140" t="s">
        <v>212</v>
      </c>
      <c r="C91" s="83">
        <v>79</v>
      </c>
      <c r="D91" s="83">
        <v>63</v>
      </c>
      <c r="E91" s="90">
        <f t="shared" si="10"/>
        <v>142</v>
      </c>
      <c r="F91" s="83">
        <v>0</v>
      </c>
      <c r="G91" s="83">
        <v>4</v>
      </c>
      <c r="H91" s="90">
        <f t="shared" si="11"/>
        <v>4</v>
      </c>
      <c r="I91" s="83">
        <v>0</v>
      </c>
      <c r="J91" s="83">
        <v>0</v>
      </c>
      <c r="K91" s="90">
        <f t="shared" si="12"/>
        <v>0</v>
      </c>
      <c r="L91" s="83">
        <v>0</v>
      </c>
      <c r="M91" s="83">
        <v>0</v>
      </c>
      <c r="N91" s="90">
        <f t="shared" si="13"/>
        <v>0</v>
      </c>
      <c r="O91" s="83">
        <f t="shared" si="14"/>
        <v>79</v>
      </c>
      <c r="P91" s="83">
        <f t="shared" si="15"/>
        <v>63</v>
      </c>
      <c r="Q91" s="90">
        <f t="shared" si="16"/>
        <v>142</v>
      </c>
      <c r="R91" s="83">
        <f t="shared" si="17"/>
        <v>0</v>
      </c>
      <c r="S91" s="83">
        <f t="shared" si="18"/>
        <v>4</v>
      </c>
      <c r="T91" s="90">
        <f t="shared" si="19"/>
        <v>4</v>
      </c>
    </row>
    <row r="92" spans="1:20" s="351" customFormat="1" ht="12">
      <c r="A92" s="139">
        <v>90</v>
      </c>
      <c r="B92" s="140" t="s">
        <v>213</v>
      </c>
      <c r="C92" s="83">
        <v>28</v>
      </c>
      <c r="D92" s="83">
        <v>19</v>
      </c>
      <c r="E92" s="90">
        <f t="shared" si="10"/>
        <v>47</v>
      </c>
      <c r="F92" s="83">
        <v>11</v>
      </c>
      <c r="G92" s="83">
        <v>0</v>
      </c>
      <c r="H92" s="90">
        <f t="shared" si="11"/>
        <v>11</v>
      </c>
      <c r="I92" s="83">
        <v>27</v>
      </c>
      <c r="J92" s="83">
        <v>0</v>
      </c>
      <c r="K92" s="90">
        <f t="shared" si="12"/>
        <v>27</v>
      </c>
      <c r="L92" s="83">
        <v>17</v>
      </c>
      <c r="M92" s="83">
        <v>0</v>
      </c>
      <c r="N92" s="90">
        <f t="shared" si="13"/>
        <v>17</v>
      </c>
      <c r="O92" s="83">
        <f t="shared" si="14"/>
        <v>55</v>
      </c>
      <c r="P92" s="83">
        <f t="shared" si="15"/>
        <v>19</v>
      </c>
      <c r="Q92" s="90">
        <f t="shared" si="16"/>
        <v>74</v>
      </c>
      <c r="R92" s="83">
        <f t="shared" si="17"/>
        <v>28</v>
      </c>
      <c r="S92" s="83">
        <f t="shared" si="18"/>
        <v>0</v>
      </c>
      <c r="T92" s="90">
        <f t="shared" si="19"/>
        <v>28</v>
      </c>
    </row>
    <row r="93" spans="1:20" s="351" customFormat="1" ht="12">
      <c r="A93" s="139">
        <v>91</v>
      </c>
      <c r="B93" s="140" t="s">
        <v>214</v>
      </c>
      <c r="C93" s="83">
        <v>1</v>
      </c>
      <c r="D93" s="83">
        <v>0</v>
      </c>
      <c r="E93" s="90">
        <f t="shared" si="10"/>
        <v>1</v>
      </c>
      <c r="F93" s="83">
        <v>0</v>
      </c>
      <c r="G93" s="83">
        <v>0</v>
      </c>
      <c r="H93" s="90">
        <f t="shared" si="11"/>
        <v>0</v>
      </c>
      <c r="I93" s="83">
        <v>0</v>
      </c>
      <c r="J93" s="83">
        <v>0</v>
      </c>
      <c r="K93" s="90">
        <f t="shared" si="12"/>
        <v>0</v>
      </c>
      <c r="L93" s="83">
        <v>0</v>
      </c>
      <c r="M93" s="83">
        <v>0</v>
      </c>
      <c r="N93" s="90">
        <f t="shared" si="13"/>
        <v>0</v>
      </c>
      <c r="O93" s="83">
        <f t="shared" si="14"/>
        <v>1</v>
      </c>
      <c r="P93" s="83">
        <f t="shared" si="15"/>
        <v>0</v>
      </c>
      <c r="Q93" s="90">
        <f t="shared" si="16"/>
        <v>1</v>
      </c>
      <c r="R93" s="83">
        <f t="shared" si="17"/>
        <v>0</v>
      </c>
      <c r="S93" s="83">
        <f t="shared" si="18"/>
        <v>0</v>
      </c>
      <c r="T93" s="90">
        <f t="shared" si="19"/>
        <v>0</v>
      </c>
    </row>
    <row r="94" spans="1:20" s="351" customFormat="1" ht="12">
      <c r="A94" s="139">
        <v>92</v>
      </c>
      <c r="B94" s="140" t="s">
        <v>215</v>
      </c>
      <c r="C94" s="83">
        <v>2158</v>
      </c>
      <c r="D94" s="83">
        <v>46</v>
      </c>
      <c r="E94" s="90">
        <f t="shared" si="10"/>
        <v>2204</v>
      </c>
      <c r="F94" s="83">
        <v>54</v>
      </c>
      <c r="G94" s="83">
        <v>4</v>
      </c>
      <c r="H94" s="90">
        <f t="shared" si="11"/>
        <v>58</v>
      </c>
      <c r="I94" s="83">
        <v>0</v>
      </c>
      <c r="J94" s="83">
        <v>0</v>
      </c>
      <c r="K94" s="90">
        <f t="shared" si="12"/>
        <v>0</v>
      </c>
      <c r="L94" s="83">
        <v>0</v>
      </c>
      <c r="M94" s="83">
        <v>0</v>
      </c>
      <c r="N94" s="90">
        <f t="shared" si="13"/>
        <v>0</v>
      </c>
      <c r="O94" s="83">
        <f t="shared" si="14"/>
        <v>2158</v>
      </c>
      <c r="P94" s="83">
        <f t="shared" si="15"/>
        <v>46</v>
      </c>
      <c r="Q94" s="90">
        <f t="shared" si="16"/>
        <v>2204</v>
      </c>
      <c r="R94" s="83">
        <f t="shared" si="17"/>
        <v>54</v>
      </c>
      <c r="S94" s="83">
        <f t="shared" si="18"/>
        <v>4</v>
      </c>
      <c r="T94" s="90">
        <f t="shared" si="19"/>
        <v>58</v>
      </c>
    </row>
    <row r="95" spans="1:20" s="351" customFormat="1" ht="12">
      <c r="A95" s="139">
        <v>93</v>
      </c>
      <c r="B95" s="140" t="s">
        <v>216</v>
      </c>
      <c r="C95" s="83">
        <v>1760</v>
      </c>
      <c r="D95" s="83">
        <v>434</v>
      </c>
      <c r="E95" s="90">
        <f t="shared" si="10"/>
        <v>2194</v>
      </c>
      <c r="F95" s="83">
        <v>159</v>
      </c>
      <c r="G95" s="83">
        <v>13</v>
      </c>
      <c r="H95" s="90">
        <f t="shared" si="11"/>
        <v>172</v>
      </c>
      <c r="I95" s="83">
        <v>0</v>
      </c>
      <c r="J95" s="83">
        <v>0</v>
      </c>
      <c r="K95" s="90">
        <f t="shared" si="12"/>
        <v>0</v>
      </c>
      <c r="L95" s="83">
        <v>0</v>
      </c>
      <c r="M95" s="83">
        <v>0</v>
      </c>
      <c r="N95" s="90">
        <f t="shared" si="13"/>
        <v>0</v>
      </c>
      <c r="O95" s="83">
        <f t="shared" si="14"/>
        <v>1760</v>
      </c>
      <c r="P95" s="83">
        <f t="shared" si="15"/>
        <v>434</v>
      </c>
      <c r="Q95" s="90">
        <f t="shared" si="16"/>
        <v>2194</v>
      </c>
      <c r="R95" s="83">
        <f t="shared" si="17"/>
        <v>159</v>
      </c>
      <c r="S95" s="83">
        <f t="shared" si="18"/>
        <v>13</v>
      </c>
      <c r="T95" s="90">
        <f t="shared" si="19"/>
        <v>172</v>
      </c>
    </row>
    <row r="96" spans="1:20" s="351" customFormat="1" ht="12">
      <c r="A96" s="139">
        <v>94</v>
      </c>
      <c r="B96" s="140" t="s">
        <v>217</v>
      </c>
      <c r="C96" s="83">
        <v>604</v>
      </c>
      <c r="D96" s="83">
        <v>20</v>
      </c>
      <c r="E96" s="90">
        <f t="shared" si="10"/>
        <v>624</v>
      </c>
      <c r="F96" s="83">
        <v>44</v>
      </c>
      <c r="G96" s="83">
        <v>0</v>
      </c>
      <c r="H96" s="90">
        <f t="shared" si="11"/>
        <v>44</v>
      </c>
      <c r="I96" s="83">
        <v>0</v>
      </c>
      <c r="J96" s="83">
        <v>0</v>
      </c>
      <c r="K96" s="90">
        <f t="shared" si="12"/>
        <v>0</v>
      </c>
      <c r="L96" s="83">
        <v>0</v>
      </c>
      <c r="M96" s="83">
        <v>0</v>
      </c>
      <c r="N96" s="90">
        <f t="shared" si="13"/>
        <v>0</v>
      </c>
      <c r="O96" s="83">
        <f t="shared" si="14"/>
        <v>604</v>
      </c>
      <c r="P96" s="83">
        <f t="shared" si="15"/>
        <v>20</v>
      </c>
      <c r="Q96" s="90">
        <f t="shared" si="16"/>
        <v>624</v>
      </c>
      <c r="R96" s="83">
        <f t="shared" si="17"/>
        <v>44</v>
      </c>
      <c r="S96" s="83">
        <f t="shared" si="18"/>
        <v>0</v>
      </c>
      <c r="T96" s="90">
        <f t="shared" si="19"/>
        <v>44</v>
      </c>
    </row>
    <row r="97" spans="1:20" s="351" customFormat="1" ht="12">
      <c r="A97" s="139">
        <v>95</v>
      </c>
      <c r="B97" s="140" t="s">
        <v>218</v>
      </c>
      <c r="C97" s="83">
        <v>12139</v>
      </c>
      <c r="D97" s="83">
        <v>473</v>
      </c>
      <c r="E97" s="90">
        <f t="shared" si="10"/>
        <v>12612</v>
      </c>
      <c r="F97" s="83">
        <v>260</v>
      </c>
      <c r="G97" s="83">
        <v>3</v>
      </c>
      <c r="H97" s="90">
        <f t="shared" si="11"/>
        <v>263</v>
      </c>
      <c r="I97" s="83">
        <v>0</v>
      </c>
      <c r="J97" s="83">
        <v>0</v>
      </c>
      <c r="K97" s="90">
        <f t="shared" si="12"/>
        <v>0</v>
      </c>
      <c r="L97" s="83">
        <v>0</v>
      </c>
      <c r="M97" s="83">
        <v>0</v>
      </c>
      <c r="N97" s="90">
        <f t="shared" si="13"/>
        <v>0</v>
      </c>
      <c r="O97" s="83">
        <f t="shared" si="14"/>
        <v>12139</v>
      </c>
      <c r="P97" s="83">
        <f t="shared" si="15"/>
        <v>473</v>
      </c>
      <c r="Q97" s="90">
        <f t="shared" si="16"/>
        <v>12612</v>
      </c>
      <c r="R97" s="83">
        <f t="shared" si="17"/>
        <v>260</v>
      </c>
      <c r="S97" s="83">
        <f t="shared" si="18"/>
        <v>3</v>
      </c>
      <c r="T97" s="90">
        <f t="shared" si="19"/>
        <v>263</v>
      </c>
    </row>
    <row r="98" spans="1:20" s="351" customFormat="1" ht="12">
      <c r="A98" s="139">
        <v>96</v>
      </c>
      <c r="B98" s="140" t="s">
        <v>219</v>
      </c>
      <c r="C98" s="83">
        <v>11741</v>
      </c>
      <c r="D98" s="83">
        <v>3033</v>
      </c>
      <c r="E98" s="90">
        <f t="shared" si="10"/>
        <v>14774</v>
      </c>
      <c r="F98" s="83">
        <v>624</v>
      </c>
      <c r="G98" s="83">
        <v>9</v>
      </c>
      <c r="H98" s="90">
        <f t="shared" si="11"/>
        <v>633</v>
      </c>
      <c r="I98" s="83">
        <v>56</v>
      </c>
      <c r="J98" s="83">
        <v>0</v>
      </c>
      <c r="K98" s="90">
        <f t="shared" si="12"/>
        <v>56</v>
      </c>
      <c r="L98" s="83">
        <v>27</v>
      </c>
      <c r="M98" s="83">
        <v>0</v>
      </c>
      <c r="N98" s="90">
        <f t="shared" si="13"/>
        <v>27</v>
      </c>
      <c r="O98" s="83">
        <f t="shared" si="14"/>
        <v>11797</v>
      </c>
      <c r="P98" s="83">
        <f t="shared" si="15"/>
        <v>3033</v>
      </c>
      <c r="Q98" s="90">
        <f t="shared" si="16"/>
        <v>14830</v>
      </c>
      <c r="R98" s="83">
        <f t="shared" si="17"/>
        <v>651</v>
      </c>
      <c r="S98" s="83">
        <f t="shared" si="18"/>
        <v>9</v>
      </c>
      <c r="T98" s="90">
        <f t="shared" si="19"/>
        <v>660</v>
      </c>
    </row>
    <row r="99" spans="1:20" s="351" customFormat="1" ht="12">
      <c r="A99" s="139">
        <v>97</v>
      </c>
      <c r="B99" s="140" t="s">
        <v>220</v>
      </c>
      <c r="C99" s="83">
        <v>10</v>
      </c>
      <c r="D99" s="83">
        <v>24</v>
      </c>
      <c r="E99" s="90">
        <f t="shared" si="10"/>
        <v>34</v>
      </c>
      <c r="F99" s="83">
        <v>0</v>
      </c>
      <c r="G99" s="83">
        <v>0</v>
      </c>
      <c r="H99" s="90">
        <f t="shared" si="11"/>
        <v>0</v>
      </c>
      <c r="I99" s="83">
        <v>0</v>
      </c>
      <c r="J99" s="83">
        <v>0</v>
      </c>
      <c r="K99" s="90">
        <f t="shared" si="12"/>
        <v>0</v>
      </c>
      <c r="L99" s="83">
        <v>0</v>
      </c>
      <c r="M99" s="83">
        <v>0</v>
      </c>
      <c r="N99" s="90">
        <f t="shared" si="13"/>
        <v>0</v>
      </c>
      <c r="O99" s="83">
        <f t="shared" si="14"/>
        <v>10</v>
      </c>
      <c r="P99" s="83">
        <f t="shared" si="15"/>
        <v>24</v>
      </c>
      <c r="Q99" s="90">
        <f t="shared" si="16"/>
        <v>34</v>
      </c>
      <c r="R99" s="83">
        <f t="shared" si="17"/>
        <v>0</v>
      </c>
      <c r="S99" s="83">
        <f t="shared" si="18"/>
        <v>0</v>
      </c>
      <c r="T99" s="90">
        <f t="shared" si="19"/>
        <v>0</v>
      </c>
    </row>
    <row r="100" spans="1:20" s="351" customFormat="1" ht="12">
      <c r="A100" s="139">
        <v>98</v>
      </c>
      <c r="B100" s="140" t="s">
        <v>221</v>
      </c>
      <c r="C100" s="83">
        <v>70</v>
      </c>
      <c r="D100" s="83">
        <v>19</v>
      </c>
      <c r="E100" s="90">
        <f t="shared" si="10"/>
        <v>89</v>
      </c>
      <c r="F100" s="83">
        <v>1</v>
      </c>
      <c r="G100" s="83">
        <v>0</v>
      </c>
      <c r="H100" s="90">
        <f t="shared" si="11"/>
        <v>1</v>
      </c>
      <c r="I100" s="83">
        <v>0</v>
      </c>
      <c r="J100" s="83">
        <v>0</v>
      </c>
      <c r="K100" s="90">
        <f t="shared" si="12"/>
        <v>0</v>
      </c>
      <c r="L100" s="83">
        <v>0</v>
      </c>
      <c r="M100" s="83">
        <v>0</v>
      </c>
      <c r="N100" s="90">
        <f t="shared" si="13"/>
        <v>0</v>
      </c>
      <c r="O100" s="83">
        <f t="shared" si="14"/>
        <v>70</v>
      </c>
      <c r="P100" s="83">
        <f t="shared" si="15"/>
        <v>19</v>
      </c>
      <c r="Q100" s="90">
        <f t="shared" si="16"/>
        <v>89</v>
      </c>
      <c r="R100" s="83">
        <f t="shared" si="17"/>
        <v>1</v>
      </c>
      <c r="S100" s="83">
        <f t="shared" si="18"/>
        <v>0</v>
      </c>
      <c r="T100" s="90">
        <f t="shared" si="19"/>
        <v>1</v>
      </c>
    </row>
    <row r="101" spans="1:20" s="351" customFormat="1" ht="12">
      <c r="A101" s="139">
        <v>99</v>
      </c>
      <c r="B101" s="140" t="s">
        <v>222</v>
      </c>
      <c r="C101" s="83">
        <v>137</v>
      </c>
      <c r="D101" s="83">
        <v>0</v>
      </c>
      <c r="E101" s="90">
        <f t="shared" si="10"/>
        <v>137</v>
      </c>
      <c r="F101" s="83">
        <v>1</v>
      </c>
      <c r="G101" s="83">
        <v>0</v>
      </c>
      <c r="H101" s="90">
        <f t="shared" si="11"/>
        <v>1</v>
      </c>
      <c r="I101" s="83">
        <v>0</v>
      </c>
      <c r="J101" s="83">
        <v>0</v>
      </c>
      <c r="K101" s="90">
        <f t="shared" si="12"/>
        <v>0</v>
      </c>
      <c r="L101" s="83">
        <v>0</v>
      </c>
      <c r="M101" s="83">
        <v>0</v>
      </c>
      <c r="N101" s="90">
        <f t="shared" si="13"/>
        <v>0</v>
      </c>
      <c r="O101" s="83">
        <f t="shared" si="14"/>
        <v>137</v>
      </c>
      <c r="P101" s="83">
        <f t="shared" si="15"/>
        <v>0</v>
      </c>
      <c r="Q101" s="90">
        <f t="shared" si="16"/>
        <v>137</v>
      </c>
      <c r="R101" s="83">
        <f t="shared" si="17"/>
        <v>1</v>
      </c>
      <c r="S101" s="83">
        <f t="shared" si="18"/>
        <v>0</v>
      </c>
      <c r="T101" s="90">
        <f t="shared" si="19"/>
        <v>1</v>
      </c>
    </row>
    <row r="102" spans="1:20" s="351" customFormat="1" ht="12">
      <c r="A102" s="139"/>
      <c r="B102" s="140" t="s">
        <v>1033</v>
      </c>
      <c r="C102" s="83">
        <v>13247</v>
      </c>
      <c r="D102" s="83">
        <v>217</v>
      </c>
      <c r="E102" s="90">
        <f t="shared" si="10"/>
        <v>13464</v>
      </c>
      <c r="F102" s="83">
        <v>88</v>
      </c>
      <c r="G102" s="83">
        <v>0</v>
      </c>
      <c r="H102" s="90">
        <f t="shared" si="11"/>
        <v>88</v>
      </c>
      <c r="I102" s="83">
        <v>0</v>
      </c>
      <c r="J102" s="83">
        <v>0</v>
      </c>
      <c r="K102" s="90">
        <f t="shared" si="12"/>
        <v>0</v>
      </c>
      <c r="L102" s="83">
        <v>0</v>
      </c>
      <c r="M102" s="83">
        <v>0</v>
      </c>
      <c r="N102" s="90">
        <f t="shared" si="13"/>
        <v>0</v>
      </c>
      <c r="O102" s="83">
        <f t="shared" si="14"/>
        <v>13247</v>
      </c>
      <c r="P102" s="83">
        <f t="shared" si="15"/>
        <v>217</v>
      </c>
      <c r="Q102" s="90">
        <f t="shared" si="16"/>
        <v>13464</v>
      </c>
      <c r="R102" s="83">
        <f t="shared" si="17"/>
        <v>88</v>
      </c>
      <c r="S102" s="83">
        <f t="shared" si="18"/>
        <v>0</v>
      </c>
      <c r="T102" s="90">
        <f t="shared" si="19"/>
        <v>88</v>
      </c>
    </row>
    <row r="103" spans="1:20" s="363" customFormat="1" ht="19.5" customHeight="1">
      <c r="A103" s="608" t="s">
        <v>1118</v>
      </c>
      <c r="B103" s="609"/>
      <c r="C103" s="350">
        <f aca="true" t="shared" si="20" ref="C103:I103">SUM(C8:C48)+SUM(C55:C102)</f>
        <v>1625281</v>
      </c>
      <c r="D103" s="350">
        <f t="shared" si="20"/>
        <v>76647</v>
      </c>
      <c r="E103" s="350">
        <f t="shared" si="20"/>
        <v>1701928</v>
      </c>
      <c r="F103" s="350">
        <f t="shared" si="20"/>
        <v>53947</v>
      </c>
      <c r="G103" s="350">
        <f t="shared" si="20"/>
        <v>1547</v>
      </c>
      <c r="H103" s="350">
        <f t="shared" si="20"/>
        <v>55494</v>
      </c>
      <c r="I103" s="350">
        <f t="shared" si="20"/>
        <v>11187</v>
      </c>
      <c r="J103" s="350">
        <f aca="true" t="shared" si="21" ref="J103:T103">SUM(J8:J48)+SUM(J55:J102)</f>
        <v>373</v>
      </c>
      <c r="K103" s="350">
        <f t="shared" si="21"/>
        <v>11560</v>
      </c>
      <c r="L103" s="350">
        <f t="shared" si="21"/>
        <v>3873</v>
      </c>
      <c r="M103" s="350">
        <f t="shared" si="21"/>
        <v>45</v>
      </c>
      <c r="N103" s="350">
        <f t="shared" si="21"/>
        <v>3918</v>
      </c>
      <c r="O103" s="350">
        <f t="shared" si="21"/>
        <v>1636468</v>
      </c>
      <c r="P103" s="350">
        <f t="shared" si="21"/>
        <v>77020</v>
      </c>
      <c r="Q103" s="350">
        <f t="shared" si="21"/>
        <v>1713488</v>
      </c>
      <c r="R103" s="350">
        <f t="shared" si="21"/>
        <v>57820</v>
      </c>
      <c r="S103" s="350">
        <f t="shared" si="21"/>
        <v>1592</v>
      </c>
      <c r="T103" s="350">
        <f t="shared" si="21"/>
        <v>59412</v>
      </c>
    </row>
    <row r="104" spans="1:20" s="351" customFormat="1" ht="23.25" customHeight="1">
      <c r="A104" s="606" t="s">
        <v>1120</v>
      </c>
      <c r="B104" s="607"/>
      <c r="C104" s="607"/>
      <c r="D104" s="607"/>
      <c r="E104" s="607"/>
      <c r="F104" s="607"/>
      <c r="G104" s="607"/>
      <c r="H104" s="607"/>
      <c r="I104" s="607"/>
      <c r="J104" s="607"/>
      <c r="K104" s="607"/>
      <c r="L104" s="607"/>
      <c r="M104" s="607"/>
      <c r="N104" s="607"/>
      <c r="O104" s="607"/>
      <c r="P104" s="607"/>
      <c r="Q104" s="607"/>
      <c r="R104" s="607"/>
      <c r="S104" s="607"/>
      <c r="T104" s="607"/>
    </row>
    <row r="105" s="45" customFormat="1" ht="12"/>
    <row r="106" spans="3:20" s="45" customFormat="1" ht="12">
      <c r="C106" s="58"/>
      <c r="D106" s="58"/>
      <c r="E106" s="58"/>
      <c r="F106" s="58"/>
      <c r="G106" s="58"/>
      <c r="H106" s="58"/>
      <c r="I106" s="58"/>
      <c r="J106" s="58"/>
      <c r="K106" s="58"/>
      <c r="L106" s="58"/>
      <c r="M106" s="58"/>
      <c r="N106" s="58"/>
      <c r="O106" s="58"/>
      <c r="P106" s="58"/>
      <c r="Q106" s="58"/>
      <c r="R106" s="58"/>
      <c r="S106" s="58"/>
      <c r="T106" s="58"/>
    </row>
    <row r="107" s="45" customFormat="1" ht="12"/>
    <row r="108" s="45" customFormat="1" ht="12"/>
    <row r="109" s="45" customFormat="1" ht="12">
      <c r="E109" s="58"/>
    </row>
    <row r="110" s="45" customFormat="1" ht="12"/>
    <row r="111" s="45" customFormat="1" ht="12"/>
    <row r="112" s="45" customFormat="1" ht="12"/>
    <row r="113" s="45" customFormat="1" ht="12"/>
    <row r="114" s="45" customFormat="1" ht="12"/>
    <row r="115" s="45" customFormat="1" ht="12"/>
    <row r="116" s="45" customFormat="1" ht="12"/>
    <row r="117" s="45" customFormat="1" ht="12"/>
    <row r="118" s="45" customFormat="1" ht="12"/>
    <row r="119" s="45" customFormat="1" ht="12"/>
    <row r="120" s="45" customFormat="1" ht="12"/>
    <row r="121" s="45" customFormat="1" ht="12"/>
    <row r="122" s="45" customFormat="1" ht="12"/>
    <row r="123" s="45" customFormat="1" ht="12"/>
    <row r="124" s="45" customFormat="1" ht="12"/>
    <row r="125" s="45" customFormat="1" ht="12"/>
    <row r="126" s="45" customFormat="1" ht="12"/>
    <row r="127" s="45" customFormat="1" ht="12"/>
    <row r="128" s="45" customFormat="1" ht="12"/>
    <row r="129" s="45" customFormat="1" ht="12"/>
    <row r="130" s="45" customFormat="1" ht="12"/>
    <row r="131" s="45" customFormat="1" ht="12"/>
    <row r="132" s="45" customFormat="1" ht="12"/>
    <row r="133" s="45" customFormat="1" ht="12"/>
    <row r="134" s="45" customFormat="1" ht="12"/>
    <row r="135" s="45" customFormat="1" ht="12"/>
    <row r="136" s="45" customFormat="1" ht="12"/>
    <row r="137" s="45" customFormat="1" ht="12"/>
    <row r="138" s="45" customFormat="1" ht="12"/>
    <row r="139" s="45" customFormat="1" ht="12"/>
    <row r="140" s="45" customFormat="1" ht="12"/>
    <row r="141" s="45" customFormat="1" ht="12"/>
    <row r="142" s="45" customFormat="1" ht="12"/>
    <row r="143" s="45" customFormat="1" ht="12"/>
    <row r="144" s="45" customFormat="1" ht="12"/>
    <row r="145" s="45" customFormat="1" ht="12"/>
    <row r="146" s="45" customFormat="1" ht="12"/>
    <row r="147" s="45" customFormat="1" ht="12"/>
    <row r="148" s="45" customFormat="1" ht="12"/>
    <row r="149" s="45" customFormat="1" ht="12"/>
    <row r="150" s="45" customFormat="1" ht="12"/>
    <row r="151" s="45" customFormat="1" ht="12"/>
    <row r="152" s="45" customFormat="1" ht="12"/>
    <row r="153" s="45" customFormat="1" ht="12"/>
    <row r="154" s="45" customFormat="1" ht="12"/>
    <row r="155" s="45" customFormat="1" ht="12"/>
    <row r="156" s="45" customFormat="1" ht="12"/>
    <row r="157" s="45" customFormat="1" ht="12"/>
    <row r="158" s="45" customFormat="1" ht="12"/>
    <row r="159" s="45" customFormat="1" ht="12"/>
    <row r="160" s="45" customFormat="1" ht="12"/>
    <row r="161" s="45" customFormat="1" ht="12"/>
    <row r="162" s="45" customFormat="1" ht="12"/>
    <row r="163" s="45" customFormat="1" ht="12"/>
    <row r="164" s="45" customFormat="1" ht="12"/>
    <row r="165" s="45" customFormat="1" ht="12"/>
    <row r="166" s="45" customFormat="1" ht="12"/>
    <row r="167" s="45" customFormat="1" ht="12"/>
    <row r="168" s="45" customFormat="1" ht="12"/>
    <row r="169" s="45" customFormat="1" ht="12"/>
    <row r="170" s="45" customFormat="1" ht="12"/>
    <row r="171" s="45" customFormat="1" ht="12"/>
    <row r="172" s="45" customFormat="1" ht="12"/>
    <row r="173" s="45" customFormat="1" ht="12"/>
    <row r="174" s="45" customFormat="1" ht="12"/>
    <row r="175" s="45" customFormat="1" ht="12"/>
    <row r="176" s="45" customFormat="1" ht="12"/>
    <row r="177" s="45" customFormat="1" ht="12"/>
    <row r="178" s="45" customFormat="1" ht="12"/>
    <row r="179" s="45" customFormat="1" ht="12"/>
    <row r="180" s="45" customFormat="1" ht="12"/>
    <row r="181" s="45" customFormat="1" ht="12"/>
    <row r="182" s="45" customFormat="1" ht="12"/>
    <row r="183" s="45" customFormat="1" ht="12"/>
    <row r="184" s="45" customFormat="1" ht="12"/>
    <row r="185" s="45" customFormat="1" ht="12"/>
    <row r="186" s="45" customFormat="1" ht="12"/>
    <row r="187" s="45" customFormat="1" ht="12"/>
    <row r="188" s="45" customFormat="1" ht="12"/>
    <row r="189" s="45" customFormat="1" ht="12"/>
    <row r="190" s="45" customFormat="1" ht="12"/>
    <row r="191" s="45" customFormat="1" ht="12"/>
    <row r="192" s="45" customFormat="1" ht="12"/>
    <row r="193" s="45" customFormat="1" ht="12"/>
    <row r="194" s="45" customFormat="1" ht="12"/>
    <row r="195" s="45" customFormat="1" ht="12"/>
    <row r="196" s="45" customFormat="1" ht="12"/>
    <row r="197" s="45" customFormat="1" ht="12"/>
    <row r="198" s="45" customFormat="1" ht="12"/>
    <row r="199" s="45" customFormat="1" ht="12"/>
    <row r="200" s="45" customFormat="1" ht="12"/>
    <row r="201" s="45" customFormat="1" ht="12"/>
    <row r="202" s="45" customFormat="1" ht="12"/>
    <row r="203" s="45" customFormat="1" ht="12"/>
    <row r="204" s="45" customFormat="1" ht="12"/>
    <row r="205" s="45" customFormat="1" ht="12"/>
    <row r="206" s="45" customFormat="1" ht="12"/>
    <row r="207" s="45" customFormat="1" ht="12"/>
    <row r="208" s="45" customFormat="1" ht="12"/>
    <row r="209" s="45" customFormat="1" ht="12"/>
    <row r="210" s="45" customFormat="1" ht="12"/>
    <row r="211" s="45" customFormat="1" ht="12"/>
    <row r="212" s="45" customFormat="1" ht="12"/>
    <row r="213" s="45" customFormat="1" ht="12"/>
    <row r="214" s="45" customFormat="1" ht="12"/>
    <row r="215" s="45" customFormat="1" ht="12"/>
    <row r="216" s="45" customFormat="1" ht="12"/>
    <row r="217" s="45" customFormat="1" ht="12"/>
    <row r="218" s="45" customFormat="1" ht="12"/>
    <row r="219" s="45" customFormat="1" ht="12"/>
    <row r="220" s="45" customFormat="1" ht="12"/>
    <row r="221" s="45" customFormat="1" ht="12"/>
    <row r="222" s="45" customFormat="1" ht="12"/>
    <row r="223" s="45" customFormat="1" ht="12"/>
    <row r="224" s="45" customFormat="1" ht="12"/>
    <row r="225" s="45" customFormat="1" ht="12"/>
    <row r="226" s="45" customFormat="1" ht="12"/>
    <row r="227" s="45" customFormat="1" ht="12"/>
    <row r="228" s="45" customFormat="1" ht="12"/>
    <row r="229" s="45" customFormat="1" ht="12"/>
    <row r="230" s="45" customFormat="1" ht="12"/>
    <row r="231" s="45" customFormat="1" ht="12"/>
    <row r="232" s="45" customFormat="1" ht="12"/>
    <row r="233" s="45" customFormat="1" ht="12"/>
    <row r="234" s="45" customFormat="1" ht="12"/>
    <row r="235" s="45" customFormat="1" ht="12"/>
    <row r="236" s="45" customFormat="1" ht="12"/>
    <row r="237" s="45" customFormat="1" ht="12"/>
    <row r="238" s="45" customFormat="1" ht="12"/>
    <row r="239" s="45" customFormat="1" ht="12"/>
    <row r="240" s="45" customFormat="1" ht="12"/>
    <row r="241" s="45" customFormat="1" ht="12"/>
    <row r="242" s="45" customFormat="1" ht="12"/>
    <row r="243" s="45" customFormat="1" ht="12"/>
    <row r="244" s="45" customFormat="1" ht="12"/>
    <row r="245" s="45" customFormat="1" ht="12"/>
    <row r="246" s="45" customFormat="1" ht="12"/>
    <row r="247" s="45" customFormat="1" ht="12"/>
    <row r="248" s="45" customFormat="1" ht="12"/>
    <row r="249" s="45" customFormat="1" ht="12"/>
    <row r="250" s="45" customFormat="1" ht="12"/>
    <row r="251" s="45" customFormat="1" ht="12"/>
    <row r="252" s="45" customFormat="1" ht="12"/>
    <row r="253" s="45" customFormat="1" ht="12"/>
    <row r="254" s="45" customFormat="1" ht="12"/>
    <row r="255" s="45" customFormat="1" ht="12"/>
    <row r="256" s="45" customFormat="1" ht="12"/>
    <row r="257" s="45" customFormat="1" ht="12"/>
    <row r="258" s="45" customFormat="1" ht="12"/>
    <row r="259" s="45" customFormat="1" ht="12"/>
    <row r="260" s="45" customFormat="1" ht="12"/>
    <row r="261" s="45" customFormat="1" ht="12"/>
    <row r="262" s="45" customFormat="1" ht="12"/>
    <row r="263" s="45" customFormat="1" ht="12"/>
    <row r="264" s="45" customFormat="1" ht="12"/>
    <row r="265" s="45" customFormat="1" ht="12"/>
    <row r="266" s="45" customFormat="1" ht="12"/>
    <row r="267" s="45" customFormat="1" ht="12"/>
    <row r="268" s="45" customFormat="1" ht="12"/>
    <row r="269" s="45" customFormat="1" ht="12"/>
    <row r="270" s="45" customFormat="1" ht="12"/>
    <row r="271" s="45" customFormat="1" ht="12"/>
    <row r="272" s="45" customFormat="1" ht="12"/>
    <row r="273" s="45" customFormat="1" ht="12"/>
    <row r="274" s="45" customFormat="1" ht="12"/>
    <row r="275" s="45" customFormat="1" ht="12"/>
    <row r="276" s="45" customFormat="1" ht="12"/>
    <row r="277" s="45" customFormat="1" ht="12"/>
    <row r="278" s="45" customFormat="1" ht="12"/>
    <row r="279" s="45" customFormat="1" ht="12"/>
    <row r="280" s="45" customFormat="1" ht="12"/>
    <row r="281" s="45" customFormat="1" ht="12"/>
    <row r="282" s="45" customFormat="1" ht="12"/>
    <row r="283" s="45" customFormat="1" ht="12"/>
    <row r="284" s="45" customFormat="1" ht="12"/>
    <row r="285" s="45" customFormat="1" ht="12"/>
    <row r="286" s="45" customFormat="1" ht="12"/>
    <row r="287" s="45" customFormat="1" ht="12"/>
    <row r="288" s="45" customFormat="1" ht="12"/>
    <row r="289" s="45" customFormat="1" ht="12"/>
    <row r="290" s="45" customFormat="1" ht="12"/>
    <row r="291" s="45" customFormat="1" ht="12"/>
    <row r="292" s="45" customFormat="1" ht="12"/>
    <row r="293" s="45" customFormat="1" ht="12"/>
    <row r="294" s="45" customFormat="1" ht="12"/>
    <row r="295" s="45" customFormat="1" ht="12"/>
    <row r="296" s="45" customFormat="1" ht="12"/>
    <row r="297" s="45" customFormat="1" ht="12"/>
    <row r="298" s="45" customFormat="1" ht="12"/>
    <row r="299" s="45" customFormat="1" ht="12"/>
    <row r="300" s="45" customFormat="1" ht="12"/>
    <row r="301" s="45" customFormat="1" ht="12"/>
    <row r="302" s="45" customFormat="1" ht="12"/>
    <row r="303" s="45" customFormat="1" ht="12"/>
    <row r="304" s="45" customFormat="1" ht="12"/>
    <row r="305" s="45" customFormat="1" ht="12"/>
    <row r="306" s="45" customFormat="1" ht="12"/>
    <row r="307" s="45" customFormat="1" ht="12"/>
    <row r="308" s="45" customFormat="1" ht="12"/>
    <row r="309" s="45" customFormat="1" ht="12"/>
    <row r="310" s="45" customFormat="1" ht="12"/>
    <row r="311" s="45" customFormat="1" ht="12"/>
    <row r="312" s="45" customFormat="1" ht="12"/>
    <row r="313" s="45" customFormat="1" ht="12"/>
    <row r="314" s="45" customFormat="1" ht="12"/>
    <row r="315" s="45" customFormat="1" ht="12"/>
    <row r="316" s="45" customFormat="1" ht="12"/>
    <row r="317" s="45" customFormat="1" ht="12"/>
    <row r="318" s="45" customFormat="1" ht="12"/>
    <row r="319" s="45" customFormat="1" ht="12"/>
    <row r="320" s="45" customFormat="1" ht="12"/>
    <row r="321" s="45" customFormat="1" ht="12"/>
    <row r="322" s="45" customFormat="1" ht="12"/>
    <row r="323" s="45" customFormat="1" ht="12"/>
    <row r="324" s="45" customFormat="1" ht="12"/>
    <row r="325" s="45" customFormat="1" ht="12"/>
    <row r="326" s="45" customFormat="1" ht="12"/>
    <row r="327" s="45" customFormat="1" ht="12"/>
    <row r="328" s="45" customFormat="1" ht="12"/>
    <row r="329" s="45" customFormat="1" ht="12"/>
    <row r="330" s="45" customFormat="1" ht="12"/>
    <row r="331" s="45" customFormat="1" ht="12"/>
    <row r="332" s="45" customFormat="1" ht="12"/>
    <row r="333" s="45" customFormat="1" ht="12"/>
    <row r="334" s="45" customFormat="1" ht="12"/>
    <row r="335" s="45" customFormat="1" ht="12"/>
    <row r="336" s="45" customFormat="1" ht="12"/>
    <row r="337" s="45" customFormat="1" ht="12"/>
    <row r="338" s="45" customFormat="1" ht="12"/>
    <row r="339" s="45" customFormat="1" ht="12"/>
    <row r="340" s="45" customFormat="1" ht="12"/>
    <row r="341" s="45" customFormat="1" ht="12"/>
    <row r="342" s="45" customFormat="1" ht="12"/>
    <row r="343" s="45" customFormat="1" ht="12"/>
    <row r="344" s="45" customFormat="1" ht="12"/>
    <row r="345" s="45" customFormat="1" ht="12"/>
    <row r="346" s="45" customFormat="1" ht="12"/>
    <row r="347" s="45" customFormat="1" ht="12"/>
    <row r="348" s="45" customFormat="1" ht="12"/>
    <row r="349" s="45" customFormat="1" ht="12"/>
    <row r="350" s="45" customFormat="1" ht="12"/>
    <row r="351" s="45" customFormat="1" ht="12"/>
    <row r="352" s="45" customFormat="1" ht="12"/>
    <row r="353" s="45" customFormat="1" ht="12"/>
    <row r="354" s="45" customFormat="1" ht="12"/>
    <row r="355" s="45" customFormat="1" ht="12"/>
    <row r="356" s="45" customFormat="1" ht="12"/>
    <row r="357" s="45" customFormat="1" ht="12"/>
    <row r="358" s="45" customFormat="1" ht="12"/>
    <row r="359" s="45" customFormat="1" ht="12"/>
    <row r="360" s="45" customFormat="1" ht="12"/>
    <row r="361" s="45" customFormat="1" ht="12"/>
    <row r="362" s="45" customFormat="1" ht="12"/>
    <row r="363" s="45" customFormat="1" ht="12"/>
    <row r="364" s="45" customFormat="1" ht="12"/>
    <row r="365" s="45" customFormat="1" ht="12"/>
    <row r="366" s="45" customFormat="1" ht="12"/>
    <row r="367" s="45" customFormat="1" ht="12"/>
    <row r="368" s="45" customFormat="1" ht="12"/>
    <row r="369" s="45" customFormat="1" ht="12"/>
    <row r="370" s="45" customFormat="1" ht="12"/>
    <row r="371" s="45" customFormat="1" ht="12"/>
    <row r="372" s="45" customFormat="1" ht="12"/>
    <row r="373" s="45" customFormat="1" ht="12"/>
    <row r="374" s="45" customFormat="1" ht="12"/>
    <row r="375" s="45" customFormat="1" ht="12"/>
    <row r="376" s="45" customFormat="1" ht="12"/>
    <row r="377" s="45" customFormat="1" ht="12"/>
    <row r="378" s="45" customFormat="1" ht="12"/>
    <row r="379" s="45" customFormat="1" ht="12"/>
    <row r="380" s="45" customFormat="1" ht="12"/>
    <row r="381" s="45" customFormat="1" ht="12"/>
    <row r="382" s="45" customFormat="1" ht="12"/>
    <row r="383" s="45" customFormat="1" ht="12"/>
    <row r="384" s="45" customFormat="1" ht="12"/>
    <row r="385" s="45" customFormat="1" ht="12"/>
    <row r="386" s="45" customFormat="1" ht="12"/>
    <row r="387" s="45" customFormat="1" ht="12"/>
    <row r="388" s="45" customFormat="1" ht="12"/>
    <row r="389" s="45" customFormat="1" ht="12"/>
    <row r="390" s="45" customFormat="1" ht="12"/>
    <row r="391" s="45" customFormat="1" ht="12"/>
    <row r="392" s="45" customFormat="1" ht="12"/>
    <row r="393" s="45" customFormat="1" ht="12"/>
    <row r="394" s="45" customFormat="1" ht="12"/>
    <row r="395" s="45" customFormat="1" ht="12"/>
    <row r="396" s="45" customFormat="1" ht="12"/>
    <row r="397" s="45" customFormat="1" ht="12"/>
    <row r="398" s="45" customFormat="1" ht="12"/>
    <row r="399" s="45" customFormat="1" ht="12"/>
    <row r="400" s="45" customFormat="1" ht="12"/>
    <row r="401" s="45" customFormat="1" ht="12"/>
    <row r="402" s="45" customFormat="1" ht="12"/>
    <row r="403" s="45" customFormat="1" ht="12"/>
    <row r="404" s="45" customFormat="1" ht="12"/>
    <row r="405" s="45" customFormat="1" ht="12"/>
    <row r="406" s="45" customFormat="1" ht="12"/>
    <row r="407" s="45" customFormat="1" ht="12"/>
    <row r="408" s="45" customFormat="1" ht="12"/>
    <row r="409" s="45" customFormat="1" ht="12"/>
    <row r="410" s="45" customFormat="1" ht="12"/>
    <row r="411" s="45" customFormat="1" ht="12"/>
    <row r="412" s="45" customFormat="1" ht="12"/>
    <row r="413" s="45" customFormat="1" ht="12"/>
    <row r="414" s="45" customFormat="1" ht="12"/>
    <row r="415" s="45" customFormat="1" ht="12"/>
    <row r="416" s="45" customFormat="1" ht="12"/>
    <row r="417" s="45" customFormat="1" ht="12"/>
    <row r="418" s="45" customFormat="1" ht="12"/>
    <row r="419" s="45" customFormat="1" ht="12"/>
    <row r="420" s="45" customFormat="1" ht="12"/>
    <row r="421" s="45" customFormat="1" ht="12"/>
    <row r="422" s="45" customFormat="1" ht="12"/>
    <row r="423" s="45" customFormat="1" ht="12"/>
    <row r="424" s="45" customFormat="1" ht="12"/>
    <row r="425" s="45" customFormat="1" ht="12"/>
    <row r="426" s="45" customFormat="1" ht="12"/>
    <row r="427" s="45" customFormat="1" ht="12"/>
    <row r="428" s="45" customFormat="1" ht="12"/>
    <row r="429" s="45" customFormat="1" ht="12"/>
    <row r="430" s="45" customFormat="1" ht="12"/>
    <row r="431" s="45" customFormat="1" ht="12"/>
    <row r="432" s="45" customFormat="1" ht="12"/>
    <row r="433" s="45" customFormat="1" ht="12"/>
    <row r="434" s="45" customFormat="1" ht="12"/>
    <row r="435" s="45" customFormat="1" ht="12"/>
    <row r="436" s="45" customFormat="1" ht="12"/>
    <row r="437" s="45" customFormat="1" ht="12"/>
    <row r="438" s="45" customFormat="1" ht="12"/>
    <row r="439" s="45" customFormat="1" ht="12"/>
    <row r="440" s="45" customFormat="1" ht="12"/>
    <row r="441" s="45" customFormat="1" ht="12"/>
    <row r="442" s="45" customFormat="1" ht="12"/>
    <row r="443" s="45" customFormat="1" ht="12"/>
    <row r="444" s="45" customFormat="1" ht="12"/>
    <row r="445" s="45" customFormat="1" ht="12"/>
    <row r="446" s="45" customFormat="1" ht="12"/>
    <row r="447" s="45" customFormat="1" ht="12"/>
    <row r="448" s="45" customFormat="1" ht="12"/>
    <row r="449" s="45" customFormat="1" ht="12"/>
    <row r="450" s="45" customFormat="1" ht="12"/>
    <row r="451" s="45" customFormat="1" ht="12"/>
    <row r="452" s="45" customFormat="1" ht="12"/>
    <row r="453" s="45" customFormat="1" ht="12"/>
    <row r="454" s="45" customFormat="1" ht="12"/>
    <row r="455" s="45" customFormat="1" ht="12"/>
    <row r="456" s="45" customFormat="1" ht="12"/>
    <row r="457" s="45" customFormat="1" ht="12"/>
    <row r="458" s="45" customFormat="1" ht="12"/>
    <row r="459" s="45" customFormat="1" ht="12"/>
    <row r="460" s="45" customFormat="1" ht="12"/>
    <row r="461" s="45" customFormat="1" ht="12"/>
    <row r="462" s="45" customFormat="1" ht="12"/>
    <row r="463" s="45" customFormat="1" ht="12"/>
    <row r="464" s="45" customFormat="1" ht="12"/>
    <row r="465" s="45" customFormat="1" ht="12"/>
    <row r="466" s="45" customFormat="1" ht="12"/>
    <row r="467" s="45" customFormat="1" ht="12"/>
    <row r="468" s="45" customFormat="1" ht="12"/>
  </sheetData>
  <sheetProtection/>
  <mergeCells count="30">
    <mergeCell ref="O4:T4"/>
    <mergeCell ref="B4:B7"/>
    <mergeCell ref="S50:T50"/>
    <mergeCell ref="O6:Q6"/>
    <mergeCell ref="O5:Q5"/>
    <mergeCell ref="A104:T104"/>
    <mergeCell ref="A4:A7"/>
    <mergeCell ref="A103:B103"/>
    <mergeCell ref="O51:T51"/>
    <mergeCell ref="O53:Q53"/>
    <mergeCell ref="A1:T1"/>
    <mergeCell ref="A2:T2"/>
    <mergeCell ref="C4:H4"/>
    <mergeCell ref="I4:N4"/>
    <mergeCell ref="S3:T3"/>
    <mergeCell ref="A51:A54"/>
    <mergeCell ref="O52:Q52"/>
    <mergeCell ref="B51:B54"/>
    <mergeCell ref="C51:H51"/>
    <mergeCell ref="I51:N51"/>
    <mergeCell ref="L5:N6"/>
    <mergeCell ref="L52:N53"/>
    <mergeCell ref="R52:T53"/>
    <mergeCell ref="R5:T6"/>
    <mergeCell ref="C5:E6"/>
    <mergeCell ref="C52:E53"/>
    <mergeCell ref="F5:H6"/>
    <mergeCell ref="F52:H53"/>
    <mergeCell ref="I5:K6"/>
    <mergeCell ref="I52:K53"/>
  </mergeCells>
  <printOptions horizontalCentered="1" verticalCentered="1"/>
  <pageMargins left="0" right="0" top="0" bottom="0" header="0" footer="0"/>
  <pageSetup horizontalDpi="600" verticalDpi="600" orientation="landscape" paperSize="9" scale="75" r:id="rId1"/>
  <rowBreaks count="1" manualBreakCount="1">
    <brk id="48" max="255" man="1"/>
  </rowBreaks>
  <ignoredErrors>
    <ignoredError sqref="Q8:Q48 Q55:Q102" formula="1"/>
    <ignoredError sqref="A8:A15" numberStoredAsText="1"/>
  </ignoredErrors>
</worksheet>
</file>

<file path=xl/worksheets/sheet6.xml><?xml version="1.0" encoding="utf-8"?>
<worksheet xmlns="http://schemas.openxmlformats.org/spreadsheetml/2006/main" xmlns:r="http://schemas.openxmlformats.org/officeDocument/2006/relationships">
  <dimension ref="A1:AA177"/>
  <sheetViews>
    <sheetView showGridLines="0" zoomScalePageLayoutView="0" workbookViewId="0" topLeftCell="A1">
      <selection activeCell="A1" sqref="A1:Z1"/>
    </sheetView>
  </sheetViews>
  <sheetFormatPr defaultColWidth="9.140625" defaultRowHeight="12.75"/>
  <cols>
    <col min="1" max="1" width="4.28125" style="73" customWidth="1"/>
    <col min="2" max="2" width="17.00390625" style="73" customWidth="1"/>
    <col min="3" max="3" width="7.421875" style="73" customWidth="1"/>
    <col min="4" max="4" width="7.421875" style="73" bestFit="1" customWidth="1"/>
    <col min="5" max="5" width="6.421875" style="73" bestFit="1" customWidth="1"/>
    <col min="6" max="7" width="6.7109375" style="73" customWidth="1"/>
    <col min="8" max="8" width="5.8515625" style="73" customWidth="1"/>
    <col min="9" max="9" width="6.7109375" style="73" customWidth="1"/>
    <col min="10" max="10" width="7.7109375" style="73" customWidth="1"/>
    <col min="11" max="11" width="6.00390625" style="73" customWidth="1"/>
    <col min="12" max="12" width="6.7109375" style="73" customWidth="1"/>
    <col min="13" max="13" width="7.00390625" style="73" customWidth="1"/>
    <col min="14" max="14" width="6.00390625" style="73" customWidth="1"/>
    <col min="15" max="15" width="7.00390625" style="73" customWidth="1"/>
    <col min="16" max="16" width="6.8515625" style="73" customWidth="1"/>
    <col min="17" max="17" width="5.421875" style="73" customWidth="1"/>
    <col min="18" max="19" width="7.28125" style="73" customWidth="1"/>
    <col min="20" max="20" width="5.28125" style="73" customWidth="1"/>
    <col min="21" max="23" width="6.7109375" style="73" customWidth="1"/>
    <col min="24" max="24" width="6.8515625" style="73" customWidth="1"/>
    <col min="25" max="25" width="6.7109375" style="73" customWidth="1"/>
    <col min="26" max="26" width="6.140625" style="73" customWidth="1"/>
    <col min="27" max="16384" width="9.140625" style="73" customWidth="1"/>
  </cols>
  <sheetData>
    <row r="1" spans="1:26" ht="28.5" customHeight="1">
      <c r="A1" s="593" t="s">
        <v>1065</v>
      </c>
      <c r="B1" s="593"/>
      <c r="C1" s="593"/>
      <c r="D1" s="593"/>
      <c r="E1" s="593"/>
      <c r="F1" s="593"/>
      <c r="G1" s="593"/>
      <c r="H1" s="593"/>
      <c r="I1" s="593"/>
      <c r="J1" s="593"/>
      <c r="K1" s="593"/>
      <c r="L1" s="593"/>
      <c r="M1" s="593"/>
      <c r="N1" s="593"/>
      <c r="O1" s="593"/>
      <c r="P1" s="593"/>
      <c r="Q1" s="593"/>
      <c r="R1" s="593"/>
      <c r="S1" s="593"/>
      <c r="T1" s="593"/>
      <c r="U1" s="593"/>
      <c r="V1" s="593"/>
      <c r="W1" s="593"/>
      <c r="X1" s="593"/>
      <c r="Y1" s="593"/>
      <c r="Z1" s="593"/>
    </row>
    <row r="2" spans="1:26" ht="24" customHeight="1">
      <c r="A2" s="616" t="s">
        <v>1066</v>
      </c>
      <c r="B2" s="616"/>
      <c r="C2" s="616"/>
      <c r="D2" s="616"/>
      <c r="E2" s="616"/>
      <c r="F2" s="616"/>
      <c r="G2" s="616"/>
      <c r="H2" s="616"/>
      <c r="I2" s="616"/>
      <c r="J2" s="616"/>
      <c r="K2" s="616"/>
      <c r="L2" s="616"/>
      <c r="M2" s="616"/>
      <c r="N2" s="616"/>
      <c r="O2" s="616"/>
      <c r="P2" s="616"/>
      <c r="Q2" s="616"/>
      <c r="R2" s="616"/>
      <c r="S2" s="616"/>
      <c r="T2" s="616"/>
      <c r="U2" s="616"/>
      <c r="V2" s="616"/>
      <c r="W2" s="616"/>
      <c r="X2" s="616"/>
      <c r="Y2" s="616"/>
      <c r="Z2" s="616"/>
    </row>
    <row r="3" spans="1:26" ht="12.75">
      <c r="A3" s="353"/>
      <c r="U3" s="617" t="s">
        <v>1015</v>
      </c>
      <c r="V3" s="617"/>
      <c r="W3" s="617"/>
      <c r="X3" s="617"/>
      <c r="Y3" s="617"/>
      <c r="Z3" s="617"/>
    </row>
    <row r="4" spans="1:27" s="45" customFormat="1" ht="30" customHeight="1">
      <c r="A4" s="610" t="s">
        <v>1034</v>
      </c>
      <c r="B4" s="613" t="s">
        <v>445</v>
      </c>
      <c r="C4" s="579" t="s">
        <v>1131</v>
      </c>
      <c r="D4" s="580"/>
      <c r="E4" s="581"/>
      <c r="F4" s="579" t="s">
        <v>1132</v>
      </c>
      <c r="G4" s="580"/>
      <c r="H4" s="581"/>
      <c r="I4" s="570" t="s">
        <v>1128</v>
      </c>
      <c r="J4" s="577"/>
      <c r="K4" s="577"/>
      <c r="L4" s="577"/>
      <c r="M4" s="577"/>
      <c r="N4" s="577"/>
      <c r="O4" s="577"/>
      <c r="P4" s="577"/>
      <c r="Q4" s="578"/>
      <c r="R4" s="579" t="s">
        <v>1133</v>
      </c>
      <c r="S4" s="580"/>
      <c r="T4" s="580"/>
      <c r="U4" s="580"/>
      <c r="V4" s="580"/>
      <c r="W4" s="580"/>
      <c r="X4" s="580"/>
      <c r="Y4" s="580"/>
      <c r="Z4" s="580"/>
      <c r="AA4" s="46"/>
    </row>
    <row r="5" spans="1:27" s="45" customFormat="1" ht="30" customHeight="1">
      <c r="A5" s="611"/>
      <c r="B5" s="614"/>
      <c r="C5" s="574"/>
      <c r="D5" s="588"/>
      <c r="E5" s="589"/>
      <c r="F5" s="574"/>
      <c r="G5" s="588"/>
      <c r="H5" s="589"/>
      <c r="I5" s="574" t="s">
        <v>752</v>
      </c>
      <c r="J5" s="575"/>
      <c r="K5" s="576"/>
      <c r="L5" s="574" t="s">
        <v>753</v>
      </c>
      <c r="M5" s="575"/>
      <c r="N5" s="576"/>
      <c r="O5" s="570" t="s">
        <v>754</v>
      </c>
      <c r="P5" s="572"/>
      <c r="Q5" s="573"/>
      <c r="R5" s="570" t="s">
        <v>752</v>
      </c>
      <c r="S5" s="572"/>
      <c r="T5" s="573"/>
      <c r="U5" s="570" t="s">
        <v>753</v>
      </c>
      <c r="V5" s="572"/>
      <c r="W5" s="573"/>
      <c r="X5" s="570" t="s">
        <v>754</v>
      </c>
      <c r="Y5" s="572"/>
      <c r="Z5" s="572"/>
      <c r="AA5" s="46"/>
    </row>
    <row r="6" spans="1:27" s="45" customFormat="1" ht="36">
      <c r="A6" s="612"/>
      <c r="B6" s="615"/>
      <c r="C6" s="134" t="s">
        <v>441</v>
      </c>
      <c r="D6" s="33" t="s">
        <v>442</v>
      </c>
      <c r="E6" s="134" t="s">
        <v>446</v>
      </c>
      <c r="F6" s="134" t="s">
        <v>441</v>
      </c>
      <c r="G6" s="33" t="s">
        <v>442</v>
      </c>
      <c r="H6" s="134" t="s">
        <v>447</v>
      </c>
      <c r="I6" s="134" t="s">
        <v>441</v>
      </c>
      <c r="J6" s="33" t="s">
        <v>442</v>
      </c>
      <c r="K6" s="134" t="s">
        <v>447</v>
      </c>
      <c r="L6" s="134" t="s">
        <v>441</v>
      </c>
      <c r="M6" s="33" t="s">
        <v>442</v>
      </c>
      <c r="N6" s="134" t="s">
        <v>447</v>
      </c>
      <c r="O6" s="134" t="s">
        <v>441</v>
      </c>
      <c r="P6" s="33" t="s">
        <v>442</v>
      </c>
      <c r="Q6" s="145" t="s">
        <v>448</v>
      </c>
      <c r="R6" s="134" t="s">
        <v>441</v>
      </c>
      <c r="S6" s="33" t="s">
        <v>442</v>
      </c>
      <c r="T6" s="134" t="s">
        <v>447</v>
      </c>
      <c r="U6" s="134" t="s">
        <v>441</v>
      </c>
      <c r="V6" s="33" t="s">
        <v>442</v>
      </c>
      <c r="W6" s="145" t="s">
        <v>448</v>
      </c>
      <c r="X6" s="134" t="s">
        <v>441</v>
      </c>
      <c r="Y6" s="33" t="s">
        <v>442</v>
      </c>
      <c r="Z6" s="348" t="s">
        <v>448</v>
      </c>
      <c r="AA6" s="46"/>
    </row>
    <row r="7" spans="1:27" ht="13.5" customHeight="1">
      <c r="A7" s="354" t="s">
        <v>998</v>
      </c>
      <c r="B7" s="136" t="s">
        <v>908</v>
      </c>
      <c r="C7" s="83">
        <v>554</v>
      </c>
      <c r="D7" s="83">
        <v>28</v>
      </c>
      <c r="E7" s="90">
        <f>+D7+C7</f>
        <v>582</v>
      </c>
      <c r="F7" s="83">
        <v>0</v>
      </c>
      <c r="G7" s="83">
        <v>0</v>
      </c>
      <c r="H7" s="90">
        <f>+G7+F7</f>
        <v>0</v>
      </c>
      <c r="I7" s="45">
        <v>44</v>
      </c>
      <c r="J7" s="45">
        <v>1</v>
      </c>
      <c r="K7" s="90">
        <f>+J7+I7</f>
        <v>45</v>
      </c>
      <c r="L7" s="45">
        <v>0</v>
      </c>
      <c r="M7" s="45">
        <v>0</v>
      </c>
      <c r="N7" s="90">
        <f>+M7+L7</f>
        <v>0</v>
      </c>
      <c r="O7" s="83">
        <f>+L7+I7</f>
        <v>44</v>
      </c>
      <c r="P7" s="83">
        <f>+M7+J7</f>
        <v>1</v>
      </c>
      <c r="Q7" s="90">
        <f>+P7+O7</f>
        <v>45</v>
      </c>
      <c r="R7" s="83">
        <v>49</v>
      </c>
      <c r="S7" s="83">
        <v>0</v>
      </c>
      <c r="T7" s="90">
        <f>+S7+R7</f>
        <v>49</v>
      </c>
      <c r="U7" s="83">
        <v>0</v>
      </c>
      <c r="V7" s="83">
        <v>0</v>
      </c>
      <c r="W7" s="90">
        <f>+V7+U7</f>
        <v>0</v>
      </c>
      <c r="X7" s="83">
        <f>+U7+R7</f>
        <v>49</v>
      </c>
      <c r="Y7" s="83">
        <f>+V7+S7</f>
        <v>0</v>
      </c>
      <c r="Z7" s="90">
        <f>+W7+T7</f>
        <v>49</v>
      </c>
      <c r="AA7" s="355"/>
    </row>
    <row r="8" spans="1:27" ht="13.5" customHeight="1">
      <c r="A8" s="354" t="s">
        <v>999</v>
      </c>
      <c r="B8" s="136" t="s">
        <v>909</v>
      </c>
      <c r="C8" s="83">
        <v>91</v>
      </c>
      <c r="D8" s="83">
        <v>26</v>
      </c>
      <c r="E8" s="90">
        <f aca="true" t="shared" si="0" ref="E8:E48">+D8+C8</f>
        <v>117</v>
      </c>
      <c r="F8" s="83">
        <v>0</v>
      </c>
      <c r="G8" s="83">
        <v>0</v>
      </c>
      <c r="H8" s="90">
        <f aca="true" t="shared" si="1" ref="H8:H48">+G8+F8</f>
        <v>0</v>
      </c>
      <c r="I8" s="45">
        <v>5</v>
      </c>
      <c r="J8" s="45">
        <v>0</v>
      </c>
      <c r="K8" s="90">
        <f aca="true" t="shared" si="2" ref="K8:K48">+J8+I8</f>
        <v>5</v>
      </c>
      <c r="L8" s="45">
        <v>0</v>
      </c>
      <c r="M8" s="45">
        <v>0</v>
      </c>
      <c r="N8" s="90">
        <f aca="true" t="shared" si="3" ref="N8:N48">+M8+L8</f>
        <v>0</v>
      </c>
      <c r="O8" s="83">
        <f aca="true" t="shared" si="4" ref="O8:O48">+L8+I8</f>
        <v>5</v>
      </c>
      <c r="P8" s="83">
        <f aca="true" t="shared" si="5" ref="P8:P48">+M8+J8</f>
        <v>0</v>
      </c>
      <c r="Q8" s="90">
        <f aca="true" t="shared" si="6" ref="Q8:Q48">+P8+O8</f>
        <v>5</v>
      </c>
      <c r="R8" s="83">
        <v>5</v>
      </c>
      <c r="S8" s="83">
        <v>0</v>
      </c>
      <c r="T8" s="90">
        <f aca="true" t="shared" si="7" ref="T8:T48">+S8+R8</f>
        <v>5</v>
      </c>
      <c r="U8" s="83">
        <v>0</v>
      </c>
      <c r="V8" s="83">
        <v>0</v>
      </c>
      <c r="W8" s="90">
        <f aca="true" t="shared" si="8" ref="W8:W48">+V8+U8</f>
        <v>0</v>
      </c>
      <c r="X8" s="83">
        <f aca="true" t="shared" si="9" ref="X8:X48">+U8+R8</f>
        <v>5</v>
      </c>
      <c r="Y8" s="83">
        <f aca="true" t="shared" si="10" ref="Y8:Y48">+V8+S8</f>
        <v>0</v>
      </c>
      <c r="Z8" s="90">
        <f aca="true" t="shared" si="11" ref="Z8:Z48">+W8+T8</f>
        <v>5</v>
      </c>
      <c r="AA8" s="355"/>
    </row>
    <row r="9" spans="1:27" ht="13.5" customHeight="1">
      <c r="A9" s="354" t="s">
        <v>1000</v>
      </c>
      <c r="B9" s="136" t="s">
        <v>1037</v>
      </c>
      <c r="C9" s="83">
        <v>202</v>
      </c>
      <c r="D9" s="83">
        <v>5</v>
      </c>
      <c r="E9" s="90">
        <f t="shared" si="0"/>
        <v>207</v>
      </c>
      <c r="F9" s="83">
        <v>0</v>
      </c>
      <c r="G9" s="83">
        <v>0</v>
      </c>
      <c r="H9" s="90">
        <f t="shared" si="1"/>
        <v>0</v>
      </c>
      <c r="I9" s="45">
        <v>8</v>
      </c>
      <c r="J9" s="45">
        <v>0</v>
      </c>
      <c r="K9" s="90">
        <f t="shared" si="2"/>
        <v>8</v>
      </c>
      <c r="L9" s="45">
        <v>0</v>
      </c>
      <c r="M9" s="45">
        <v>0</v>
      </c>
      <c r="N9" s="90">
        <f t="shared" si="3"/>
        <v>0</v>
      </c>
      <c r="O9" s="83">
        <f t="shared" si="4"/>
        <v>8</v>
      </c>
      <c r="P9" s="83">
        <f t="shared" si="5"/>
        <v>0</v>
      </c>
      <c r="Q9" s="90">
        <f t="shared" si="6"/>
        <v>8</v>
      </c>
      <c r="R9" s="83">
        <v>13</v>
      </c>
      <c r="S9" s="83">
        <v>0</v>
      </c>
      <c r="T9" s="90">
        <f t="shared" si="7"/>
        <v>13</v>
      </c>
      <c r="U9" s="83">
        <v>0</v>
      </c>
      <c r="V9" s="83">
        <v>0</v>
      </c>
      <c r="W9" s="90">
        <f t="shared" si="8"/>
        <v>0</v>
      </c>
      <c r="X9" s="83">
        <f t="shared" si="9"/>
        <v>13</v>
      </c>
      <c r="Y9" s="83">
        <f t="shared" si="10"/>
        <v>0</v>
      </c>
      <c r="Z9" s="90">
        <f t="shared" si="11"/>
        <v>13</v>
      </c>
      <c r="AA9" s="355"/>
    </row>
    <row r="10" spans="1:27" ht="13.5" customHeight="1">
      <c r="A10" s="354" t="s">
        <v>1001</v>
      </c>
      <c r="B10" s="136" t="s">
        <v>910</v>
      </c>
      <c r="C10" s="83">
        <v>15</v>
      </c>
      <c r="D10" s="83">
        <v>0</v>
      </c>
      <c r="E10" s="90">
        <f t="shared" si="0"/>
        <v>15</v>
      </c>
      <c r="F10" s="83">
        <v>0</v>
      </c>
      <c r="G10" s="83">
        <v>0</v>
      </c>
      <c r="H10" s="90">
        <f t="shared" si="1"/>
        <v>0</v>
      </c>
      <c r="I10" s="45">
        <v>1</v>
      </c>
      <c r="J10" s="45">
        <v>0</v>
      </c>
      <c r="K10" s="90">
        <f t="shared" si="2"/>
        <v>1</v>
      </c>
      <c r="L10" s="45">
        <v>0</v>
      </c>
      <c r="M10" s="45">
        <v>0</v>
      </c>
      <c r="N10" s="90">
        <f t="shared" si="3"/>
        <v>0</v>
      </c>
      <c r="O10" s="83">
        <f t="shared" si="4"/>
        <v>1</v>
      </c>
      <c r="P10" s="83">
        <f t="shared" si="5"/>
        <v>0</v>
      </c>
      <c r="Q10" s="90">
        <f t="shared" si="6"/>
        <v>1</v>
      </c>
      <c r="R10" s="83">
        <v>3</v>
      </c>
      <c r="S10" s="83">
        <v>0</v>
      </c>
      <c r="T10" s="90">
        <f t="shared" si="7"/>
        <v>3</v>
      </c>
      <c r="U10" s="83">
        <v>0</v>
      </c>
      <c r="V10" s="83">
        <v>0</v>
      </c>
      <c r="W10" s="90">
        <f t="shared" si="8"/>
        <v>0</v>
      </c>
      <c r="X10" s="83">
        <f t="shared" si="9"/>
        <v>3</v>
      </c>
      <c r="Y10" s="83">
        <f t="shared" si="10"/>
        <v>0</v>
      </c>
      <c r="Z10" s="90">
        <f t="shared" si="11"/>
        <v>3</v>
      </c>
      <c r="AA10" s="355"/>
    </row>
    <row r="11" spans="1:27" ht="13.5" customHeight="1">
      <c r="A11" s="354" t="s">
        <v>1002</v>
      </c>
      <c r="B11" s="136" t="s">
        <v>911</v>
      </c>
      <c r="C11" s="83">
        <v>143</v>
      </c>
      <c r="D11" s="83">
        <v>2</v>
      </c>
      <c r="E11" s="90">
        <f t="shared" si="0"/>
        <v>145</v>
      </c>
      <c r="F11" s="83">
        <v>0</v>
      </c>
      <c r="G11" s="83">
        <v>0</v>
      </c>
      <c r="H11" s="90">
        <f t="shared" si="1"/>
        <v>0</v>
      </c>
      <c r="I11" s="45">
        <v>10</v>
      </c>
      <c r="J11" s="45">
        <v>0</v>
      </c>
      <c r="K11" s="90">
        <f t="shared" si="2"/>
        <v>10</v>
      </c>
      <c r="L11" s="45">
        <v>3</v>
      </c>
      <c r="M11" s="45">
        <v>0</v>
      </c>
      <c r="N11" s="90">
        <f t="shared" si="3"/>
        <v>3</v>
      </c>
      <c r="O11" s="83">
        <f t="shared" si="4"/>
        <v>13</v>
      </c>
      <c r="P11" s="83">
        <f t="shared" si="5"/>
        <v>0</v>
      </c>
      <c r="Q11" s="90">
        <f t="shared" si="6"/>
        <v>13</v>
      </c>
      <c r="R11" s="83">
        <v>11</v>
      </c>
      <c r="S11" s="83">
        <v>0</v>
      </c>
      <c r="T11" s="90">
        <f t="shared" si="7"/>
        <v>11</v>
      </c>
      <c r="U11" s="83">
        <v>0</v>
      </c>
      <c r="V11" s="83">
        <v>0</v>
      </c>
      <c r="W11" s="90">
        <f t="shared" si="8"/>
        <v>0</v>
      </c>
      <c r="X11" s="83">
        <f t="shared" si="9"/>
        <v>11</v>
      </c>
      <c r="Y11" s="83">
        <f t="shared" si="10"/>
        <v>0</v>
      </c>
      <c r="Z11" s="90">
        <f t="shared" si="11"/>
        <v>11</v>
      </c>
      <c r="AA11" s="355"/>
    </row>
    <row r="12" spans="1:27" ht="13.5" customHeight="1">
      <c r="A12" s="354" t="s">
        <v>1003</v>
      </c>
      <c r="B12" s="136" t="s">
        <v>912</v>
      </c>
      <c r="C12" s="83">
        <v>2524</v>
      </c>
      <c r="D12" s="83">
        <v>101</v>
      </c>
      <c r="E12" s="90">
        <f t="shared" si="0"/>
        <v>2625</v>
      </c>
      <c r="F12" s="83">
        <v>148</v>
      </c>
      <c r="G12" s="83">
        <v>6</v>
      </c>
      <c r="H12" s="90">
        <f t="shared" si="1"/>
        <v>154</v>
      </c>
      <c r="I12" s="45">
        <v>146</v>
      </c>
      <c r="J12" s="45">
        <v>6</v>
      </c>
      <c r="K12" s="90">
        <f t="shared" si="2"/>
        <v>152</v>
      </c>
      <c r="L12" s="45">
        <v>23</v>
      </c>
      <c r="M12" s="45">
        <v>0</v>
      </c>
      <c r="N12" s="90">
        <f t="shared" si="3"/>
        <v>23</v>
      </c>
      <c r="O12" s="83">
        <f t="shared" si="4"/>
        <v>169</v>
      </c>
      <c r="P12" s="83">
        <f t="shared" si="5"/>
        <v>6</v>
      </c>
      <c r="Q12" s="90">
        <f t="shared" si="6"/>
        <v>175</v>
      </c>
      <c r="R12" s="83">
        <v>168</v>
      </c>
      <c r="S12" s="83">
        <v>4</v>
      </c>
      <c r="T12" s="90">
        <f t="shared" si="7"/>
        <v>172</v>
      </c>
      <c r="U12" s="83">
        <v>3</v>
      </c>
      <c r="V12" s="83">
        <v>0</v>
      </c>
      <c r="W12" s="90">
        <f t="shared" si="8"/>
        <v>3</v>
      </c>
      <c r="X12" s="83">
        <f t="shared" si="9"/>
        <v>171</v>
      </c>
      <c r="Y12" s="83">
        <f t="shared" si="10"/>
        <v>4</v>
      </c>
      <c r="Z12" s="90">
        <f t="shared" si="11"/>
        <v>175</v>
      </c>
      <c r="AA12" s="355"/>
    </row>
    <row r="13" spans="1:27" ht="13.5" customHeight="1">
      <c r="A13" s="354" t="s">
        <v>1004</v>
      </c>
      <c r="B13" s="136" t="s">
        <v>913</v>
      </c>
      <c r="C13" s="83">
        <v>1372</v>
      </c>
      <c r="D13" s="83">
        <v>268</v>
      </c>
      <c r="E13" s="90">
        <f t="shared" si="0"/>
        <v>1640</v>
      </c>
      <c r="F13" s="83">
        <v>0</v>
      </c>
      <c r="G13" s="83">
        <v>0</v>
      </c>
      <c r="H13" s="90">
        <f t="shared" si="1"/>
        <v>0</v>
      </c>
      <c r="I13" s="45">
        <v>92</v>
      </c>
      <c r="J13" s="45">
        <v>4</v>
      </c>
      <c r="K13" s="90">
        <f t="shared" si="2"/>
        <v>96</v>
      </c>
      <c r="L13" s="45">
        <v>0</v>
      </c>
      <c r="M13" s="45">
        <v>0</v>
      </c>
      <c r="N13" s="90">
        <f t="shared" si="3"/>
        <v>0</v>
      </c>
      <c r="O13" s="83">
        <f t="shared" si="4"/>
        <v>92</v>
      </c>
      <c r="P13" s="83">
        <f t="shared" si="5"/>
        <v>4</v>
      </c>
      <c r="Q13" s="90">
        <f t="shared" si="6"/>
        <v>96</v>
      </c>
      <c r="R13" s="83">
        <v>57</v>
      </c>
      <c r="S13" s="83">
        <v>3</v>
      </c>
      <c r="T13" s="90">
        <f t="shared" si="7"/>
        <v>60</v>
      </c>
      <c r="U13" s="83">
        <v>0</v>
      </c>
      <c r="V13" s="83">
        <v>0</v>
      </c>
      <c r="W13" s="90">
        <f t="shared" si="8"/>
        <v>0</v>
      </c>
      <c r="X13" s="83">
        <f t="shared" si="9"/>
        <v>57</v>
      </c>
      <c r="Y13" s="83">
        <f t="shared" si="10"/>
        <v>3</v>
      </c>
      <c r="Z13" s="90">
        <f t="shared" si="11"/>
        <v>60</v>
      </c>
      <c r="AA13" s="355"/>
    </row>
    <row r="14" spans="1:27" ht="13.5" customHeight="1">
      <c r="A14" s="354" t="s">
        <v>1005</v>
      </c>
      <c r="B14" s="136" t="s">
        <v>914</v>
      </c>
      <c r="C14" s="83">
        <v>267</v>
      </c>
      <c r="D14" s="83">
        <v>5</v>
      </c>
      <c r="E14" s="90">
        <f t="shared" si="0"/>
        <v>272</v>
      </c>
      <c r="F14" s="83">
        <v>0</v>
      </c>
      <c r="G14" s="83">
        <v>0</v>
      </c>
      <c r="H14" s="90">
        <f t="shared" si="1"/>
        <v>0</v>
      </c>
      <c r="I14" s="45">
        <v>3</v>
      </c>
      <c r="J14" s="45">
        <v>0</v>
      </c>
      <c r="K14" s="90">
        <f t="shared" si="2"/>
        <v>3</v>
      </c>
      <c r="L14" s="45">
        <v>0</v>
      </c>
      <c r="M14" s="45">
        <v>0</v>
      </c>
      <c r="N14" s="90">
        <f t="shared" si="3"/>
        <v>0</v>
      </c>
      <c r="O14" s="83">
        <f t="shared" si="4"/>
        <v>3</v>
      </c>
      <c r="P14" s="83">
        <f t="shared" si="5"/>
        <v>0</v>
      </c>
      <c r="Q14" s="90">
        <f t="shared" si="6"/>
        <v>3</v>
      </c>
      <c r="R14" s="83">
        <v>7</v>
      </c>
      <c r="S14" s="83">
        <v>0</v>
      </c>
      <c r="T14" s="90">
        <f t="shared" si="7"/>
        <v>7</v>
      </c>
      <c r="U14" s="83">
        <v>0</v>
      </c>
      <c r="V14" s="83">
        <v>0</v>
      </c>
      <c r="W14" s="90">
        <f t="shared" si="8"/>
        <v>0</v>
      </c>
      <c r="X14" s="83">
        <f t="shared" si="9"/>
        <v>7</v>
      </c>
      <c r="Y14" s="83">
        <f t="shared" si="10"/>
        <v>0</v>
      </c>
      <c r="Z14" s="90">
        <f t="shared" si="11"/>
        <v>7</v>
      </c>
      <c r="AA14" s="355"/>
    </row>
    <row r="15" spans="1:27" ht="13.5" customHeight="1">
      <c r="A15" s="354" t="s">
        <v>1006</v>
      </c>
      <c r="B15" s="136" t="s">
        <v>915</v>
      </c>
      <c r="C15" s="83">
        <v>837</v>
      </c>
      <c r="D15" s="83">
        <v>52</v>
      </c>
      <c r="E15" s="90">
        <f t="shared" si="0"/>
        <v>889</v>
      </c>
      <c r="F15" s="83">
        <v>1</v>
      </c>
      <c r="G15" s="83">
        <v>0</v>
      </c>
      <c r="H15" s="90">
        <f t="shared" si="1"/>
        <v>1</v>
      </c>
      <c r="I15" s="45">
        <v>17</v>
      </c>
      <c r="J15" s="45">
        <v>0</v>
      </c>
      <c r="K15" s="90">
        <f t="shared" si="2"/>
        <v>17</v>
      </c>
      <c r="L15" s="45">
        <v>1</v>
      </c>
      <c r="M15" s="45">
        <v>0</v>
      </c>
      <c r="N15" s="90">
        <f t="shared" si="3"/>
        <v>1</v>
      </c>
      <c r="O15" s="83">
        <f t="shared" si="4"/>
        <v>18</v>
      </c>
      <c r="P15" s="83">
        <f t="shared" si="5"/>
        <v>0</v>
      </c>
      <c r="Q15" s="90">
        <f t="shared" si="6"/>
        <v>18</v>
      </c>
      <c r="R15" s="83">
        <v>23</v>
      </c>
      <c r="S15" s="83">
        <v>0</v>
      </c>
      <c r="T15" s="90">
        <f t="shared" si="7"/>
        <v>23</v>
      </c>
      <c r="U15" s="83">
        <v>0</v>
      </c>
      <c r="V15" s="83">
        <v>0</v>
      </c>
      <c r="W15" s="90">
        <f t="shared" si="8"/>
        <v>0</v>
      </c>
      <c r="X15" s="83">
        <f t="shared" si="9"/>
        <v>23</v>
      </c>
      <c r="Y15" s="83">
        <f t="shared" si="10"/>
        <v>0</v>
      </c>
      <c r="Z15" s="90">
        <f t="shared" si="11"/>
        <v>23</v>
      </c>
      <c r="AA15" s="355"/>
    </row>
    <row r="16" spans="1:27" ht="13.5" customHeight="1">
      <c r="A16" s="135">
        <f aca="true" t="shared" si="12" ref="A16:A45">+A15+1</f>
        <v>10</v>
      </c>
      <c r="B16" s="136" t="s">
        <v>916</v>
      </c>
      <c r="C16" s="83">
        <v>993</v>
      </c>
      <c r="D16" s="83">
        <v>182</v>
      </c>
      <c r="E16" s="90">
        <f t="shared" si="0"/>
        <v>1175</v>
      </c>
      <c r="F16" s="83">
        <v>1</v>
      </c>
      <c r="G16" s="83">
        <v>0</v>
      </c>
      <c r="H16" s="90">
        <f t="shared" si="1"/>
        <v>1</v>
      </c>
      <c r="I16" s="45">
        <v>37</v>
      </c>
      <c r="J16" s="45">
        <v>1</v>
      </c>
      <c r="K16" s="90">
        <f t="shared" si="2"/>
        <v>38</v>
      </c>
      <c r="L16" s="45">
        <v>0</v>
      </c>
      <c r="M16" s="45">
        <v>0</v>
      </c>
      <c r="N16" s="90">
        <f t="shared" si="3"/>
        <v>0</v>
      </c>
      <c r="O16" s="83">
        <f t="shared" si="4"/>
        <v>37</v>
      </c>
      <c r="P16" s="83">
        <f t="shared" si="5"/>
        <v>1</v>
      </c>
      <c r="Q16" s="90">
        <f t="shared" si="6"/>
        <v>38</v>
      </c>
      <c r="R16" s="83">
        <v>42</v>
      </c>
      <c r="S16" s="83">
        <v>0</v>
      </c>
      <c r="T16" s="90">
        <f t="shared" si="7"/>
        <v>42</v>
      </c>
      <c r="U16" s="83">
        <v>0</v>
      </c>
      <c r="V16" s="83">
        <v>0</v>
      </c>
      <c r="W16" s="90">
        <f t="shared" si="8"/>
        <v>0</v>
      </c>
      <c r="X16" s="83">
        <f t="shared" si="9"/>
        <v>42</v>
      </c>
      <c r="Y16" s="83">
        <f t="shared" si="10"/>
        <v>0</v>
      </c>
      <c r="Z16" s="90">
        <f t="shared" si="11"/>
        <v>42</v>
      </c>
      <c r="AA16" s="355"/>
    </row>
    <row r="17" spans="1:27" ht="13.5" customHeight="1">
      <c r="A17" s="135">
        <f t="shared" si="12"/>
        <v>11</v>
      </c>
      <c r="B17" s="136" t="s">
        <v>917</v>
      </c>
      <c r="C17" s="83">
        <v>1120</v>
      </c>
      <c r="D17" s="83">
        <v>86</v>
      </c>
      <c r="E17" s="90">
        <f t="shared" si="0"/>
        <v>1206</v>
      </c>
      <c r="F17" s="83">
        <v>4</v>
      </c>
      <c r="G17" s="83">
        <v>0</v>
      </c>
      <c r="H17" s="90">
        <f t="shared" si="1"/>
        <v>4</v>
      </c>
      <c r="I17" s="45">
        <v>16</v>
      </c>
      <c r="J17" s="45">
        <v>2</v>
      </c>
      <c r="K17" s="90">
        <f t="shared" si="2"/>
        <v>18</v>
      </c>
      <c r="L17" s="45">
        <v>1</v>
      </c>
      <c r="M17" s="45">
        <v>0</v>
      </c>
      <c r="N17" s="90">
        <f t="shared" si="3"/>
        <v>1</v>
      </c>
      <c r="O17" s="83">
        <f t="shared" si="4"/>
        <v>17</v>
      </c>
      <c r="P17" s="83">
        <f t="shared" si="5"/>
        <v>2</v>
      </c>
      <c r="Q17" s="90">
        <f t="shared" si="6"/>
        <v>19</v>
      </c>
      <c r="R17" s="83">
        <v>6</v>
      </c>
      <c r="S17" s="83">
        <v>0</v>
      </c>
      <c r="T17" s="90">
        <f t="shared" si="7"/>
        <v>6</v>
      </c>
      <c r="U17" s="83">
        <v>0</v>
      </c>
      <c r="V17" s="83">
        <v>0</v>
      </c>
      <c r="W17" s="90">
        <f t="shared" si="8"/>
        <v>0</v>
      </c>
      <c r="X17" s="83">
        <f t="shared" si="9"/>
        <v>6</v>
      </c>
      <c r="Y17" s="83">
        <f t="shared" si="10"/>
        <v>0</v>
      </c>
      <c r="Z17" s="90">
        <f t="shared" si="11"/>
        <v>6</v>
      </c>
      <c r="AA17" s="355"/>
    </row>
    <row r="18" spans="1:27" ht="13.5" customHeight="1">
      <c r="A18" s="135">
        <f t="shared" si="12"/>
        <v>12</v>
      </c>
      <c r="B18" s="136" t="s">
        <v>918</v>
      </c>
      <c r="C18" s="83">
        <v>15</v>
      </c>
      <c r="D18" s="83">
        <v>0</v>
      </c>
      <c r="E18" s="90">
        <f t="shared" si="0"/>
        <v>15</v>
      </c>
      <c r="F18" s="83">
        <v>0</v>
      </c>
      <c r="G18" s="83">
        <v>0</v>
      </c>
      <c r="H18" s="90">
        <f t="shared" si="1"/>
        <v>0</v>
      </c>
      <c r="I18" s="45">
        <v>2</v>
      </c>
      <c r="J18" s="45">
        <v>0</v>
      </c>
      <c r="K18" s="90">
        <f t="shared" si="2"/>
        <v>2</v>
      </c>
      <c r="L18" s="45">
        <v>0</v>
      </c>
      <c r="M18" s="45">
        <v>0</v>
      </c>
      <c r="N18" s="90">
        <f t="shared" si="3"/>
        <v>0</v>
      </c>
      <c r="O18" s="83">
        <f t="shared" si="4"/>
        <v>2</v>
      </c>
      <c r="P18" s="83">
        <f t="shared" si="5"/>
        <v>0</v>
      </c>
      <c r="Q18" s="90">
        <f t="shared" si="6"/>
        <v>2</v>
      </c>
      <c r="R18" s="83">
        <v>8</v>
      </c>
      <c r="S18" s="83">
        <v>0</v>
      </c>
      <c r="T18" s="90">
        <f t="shared" si="7"/>
        <v>8</v>
      </c>
      <c r="U18" s="83">
        <v>0</v>
      </c>
      <c r="V18" s="83">
        <v>0</v>
      </c>
      <c r="W18" s="90">
        <f t="shared" si="8"/>
        <v>0</v>
      </c>
      <c r="X18" s="83">
        <f t="shared" si="9"/>
        <v>8</v>
      </c>
      <c r="Y18" s="83">
        <f t="shared" si="10"/>
        <v>0</v>
      </c>
      <c r="Z18" s="90">
        <f t="shared" si="11"/>
        <v>8</v>
      </c>
      <c r="AA18" s="355"/>
    </row>
    <row r="19" spans="1:27" ht="13.5" customHeight="1">
      <c r="A19" s="135">
        <f t="shared" si="12"/>
        <v>13</v>
      </c>
      <c r="B19" s="136" t="s">
        <v>919</v>
      </c>
      <c r="C19" s="83">
        <v>58</v>
      </c>
      <c r="D19" s="83">
        <v>0</v>
      </c>
      <c r="E19" s="90">
        <f t="shared" si="0"/>
        <v>58</v>
      </c>
      <c r="F19" s="83">
        <v>0</v>
      </c>
      <c r="G19" s="83">
        <v>0</v>
      </c>
      <c r="H19" s="90">
        <f t="shared" si="1"/>
        <v>0</v>
      </c>
      <c r="I19" s="45">
        <v>1</v>
      </c>
      <c r="J19" s="45">
        <v>0</v>
      </c>
      <c r="K19" s="90">
        <f t="shared" si="2"/>
        <v>1</v>
      </c>
      <c r="L19" s="45">
        <v>0</v>
      </c>
      <c r="M19" s="45">
        <v>0</v>
      </c>
      <c r="N19" s="90">
        <f t="shared" si="3"/>
        <v>0</v>
      </c>
      <c r="O19" s="83">
        <f t="shared" si="4"/>
        <v>1</v>
      </c>
      <c r="P19" s="83">
        <f t="shared" si="5"/>
        <v>0</v>
      </c>
      <c r="Q19" s="90">
        <f t="shared" si="6"/>
        <v>1</v>
      </c>
      <c r="R19" s="83">
        <v>5</v>
      </c>
      <c r="S19" s="83">
        <v>0</v>
      </c>
      <c r="T19" s="90">
        <f t="shared" si="7"/>
        <v>5</v>
      </c>
      <c r="U19" s="83">
        <v>0</v>
      </c>
      <c r="V19" s="83">
        <v>0</v>
      </c>
      <c r="W19" s="90">
        <f t="shared" si="8"/>
        <v>0</v>
      </c>
      <c r="X19" s="83">
        <f t="shared" si="9"/>
        <v>5</v>
      </c>
      <c r="Y19" s="83">
        <f t="shared" si="10"/>
        <v>0</v>
      </c>
      <c r="Z19" s="90">
        <f t="shared" si="11"/>
        <v>5</v>
      </c>
      <c r="AA19" s="355"/>
    </row>
    <row r="20" spans="1:27" ht="13.5" customHeight="1">
      <c r="A20" s="135">
        <f t="shared" si="12"/>
        <v>14</v>
      </c>
      <c r="B20" s="136" t="s">
        <v>920</v>
      </c>
      <c r="C20" s="83">
        <v>514</v>
      </c>
      <c r="D20" s="83">
        <v>61</v>
      </c>
      <c r="E20" s="90">
        <f t="shared" si="0"/>
        <v>575</v>
      </c>
      <c r="F20" s="83">
        <v>0</v>
      </c>
      <c r="G20" s="83">
        <v>0</v>
      </c>
      <c r="H20" s="90">
        <f t="shared" si="1"/>
        <v>0</v>
      </c>
      <c r="I20" s="45">
        <v>18</v>
      </c>
      <c r="J20" s="45">
        <v>0</v>
      </c>
      <c r="K20" s="90">
        <f t="shared" si="2"/>
        <v>18</v>
      </c>
      <c r="L20" s="45">
        <v>0</v>
      </c>
      <c r="M20" s="45">
        <v>0</v>
      </c>
      <c r="N20" s="90">
        <f t="shared" si="3"/>
        <v>0</v>
      </c>
      <c r="O20" s="83">
        <f t="shared" si="4"/>
        <v>18</v>
      </c>
      <c r="P20" s="83">
        <f t="shared" si="5"/>
        <v>0</v>
      </c>
      <c r="Q20" s="90">
        <f t="shared" si="6"/>
        <v>18</v>
      </c>
      <c r="R20" s="83">
        <v>10</v>
      </c>
      <c r="S20" s="83">
        <v>0</v>
      </c>
      <c r="T20" s="90">
        <f t="shared" si="7"/>
        <v>10</v>
      </c>
      <c r="U20" s="83">
        <v>0</v>
      </c>
      <c r="V20" s="83">
        <v>0</v>
      </c>
      <c r="W20" s="90">
        <f t="shared" si="8"/>
        <v>0</v>
      </c>
      <c r="X20" s="83">
        <f t="shared" si="9"/>
        <v>10</v>
      </c>
      <c r="Y20" s="83">
        <f t="shared" si="10"/>
        <v>0</v>
      </c>
      <c r="Z20" s="90">
        <f t="shared" si="11"/>
        <v>10</v>
      </c>
      <c r="AA20" s="355"/>
    </row>
    <row r="21" spans="1:27" ht="13.5" customHeight="1">
      <c r="A21" s="135">
        <f t="shared" si="12"/>
        <v>15</v>
      </c>
      <c r="B21" s="136" t="s">
        <v>921</v>
      </c>
      <c r="C21" s="83">
        <v>163</v>
      </c>
      <c r="D21" s="83">
        <v>6</v>
      </c>
      <c r="E21" s="90">
        <f t="shared" si="0"/>
        <v>169</v>
      </c>
      <c r="F21" s="83">
        <v>0</v>
      </c>
      <c r="G21" s="83">
        <v>0</v>
      </c>
      <c r="H21" s="90">
        <f t="shared" si="1"/>
        <v>0</v>
      </c>
      <c r="I21" s="45">
        <v>8</v>
      </c>
      <c r="J21" s="45">
        <v>0</v>
      </c>
      <c r="K21" s="90">
        <f t="shared" si="2"/>
        <v>8</v>
      </c>
      <c r="L21" s="45">
        <v>0</v>
      </c>
      <c r="M21" s="45">
        <v>0</v>
      </c>
      <c r="N21" s="90">
        <f t="shared" si="3"/>
        <v>0</v>
      </c>
      <c r="O21" s="83">
        <f t="shared" si="4"/>
        <v>8</v>
      </c>
      <c r="P21" s="83">
        <f t="shared" si="5"/>
        <v>0</v>
      </c>
      <c r="Q21" s="90">
        <f t="shared" si="6"/>
        <v>8</v>
      </c>
      <c r="R21" s="83">
        <v>12</v>
      </c>
      <c r="S21" s="83">
        <v>0</v>
      </c>
      <c r="T21" s="90">
        <f t="shared" si="7"/>
        <v>12</v>
      </c>
      <c r="U21" s="83">
        <v>0</v>
      </c>
      <c r="V21" s="83">
        <v>0</v>
      </c>
      <c r="W21" s="90">
        <f t="shared" si="8"/>
        <v>0</v>
      </c>
      <c r="X21" s="83">
        <f t="shared" si="9"/>
        <v>12</v>
      </c>
      <c r="Y21" s="83">
        <f t="shared" si="10"/>
        <v>0</v>
      </c>
      <c r="Z21" s="90">
        <f t="shared" si="11"/>
        <v>12</v>
      </c>
      <c r="AA21" s="355"/>
    </row>
    <row r="22" spans="1:27" ht="13.5" customHeight="1">
      <c r="A22" s="135">
        <f t="shared" si="12"/>
        <v>16</v>
      </c>
      <c r="B22" s="136" t="s">
        <v>922</v>
      </c>
      <c r="C22" s="83">
        <v>4943</v>
      </c>
      <c r="D22" s="83">
        <v>507</v>
      </c>
      <c r="E22" s="90">
        <f t="shared" si="0"/>
        <v>5450</v>
      </c>
      <c r="F22" s="83">
        <v>4</v>
      </c>
      <c r="G22" s="83">
        <v>0</v>
      </c>
      <c r="H22" s="90">
        <f t="shared" si="1"/>
        <v>4</v>
      </c>
      <c r="I22" s="45">
        <v>133</v>
      </c>
      <c r="J22" s="45">
        <v>5</v>
      </c>
      <c r="K22" s="90">
        <f t="shared" si="2"/>
        <v>138</v>
      </c>
      <c r="L22" s="45">
        <v>3</v>
      </c>
      <c r="M22" s="45">
        <v>0</v>
      </c>
      <c r="N22" s="90">
        <f t="shared" si="3"/>
        <v>3</v>
      </c>
      <c r="O22" s="83">
        <f t="shared" si="4"/>
        <v>136</v>
      </c>
      <c r="P22" s="83">
        <f t="shared" si="5"/>
        <v>5</v>
      </c>
      <c r="Q22" s="90">
        <f t="shared" si="6"/>
        <v>141</v>
      </c>
      <c r="R22" s="83">
        <v>47</v>
      </c>
      <c r="S22" s="83">
        <v>3</v>
      </c>
      <c r="T22" s="90">
        <f t="shared" si="7"/>
        <v>50</v>
      </c>
      <c r="U22" s="83">
        <v>1</v>
      </c>
      <c r="V22" s="83">
        <v>0</v>
      </c>
      <c r="W22" s="90">
        <f t="shared" si="8"/>
        <v>1</v>
      </c>
      <c r="X22" s="83">
        <f t="shared" si="9"/>
        <v>48</v>
      </c>
      <c r="Y22" s="83">
        <f t="shared" si="10"/>
        <v>3</v>
      </c>
      <c r="Z22" s="90">
        <f t="shared" si="11"/>
        <v>51</v>
      </c>
      <c r="AA22" s="355"/>
    </row>
    <row r="23" spans="1:27" ht="13.5" customHeight="1">
      <c r="A23" s="135">
        <f t="shared" si="12"/>
        <v>17</v>
      </c>
      <c r="B23" s="136" t="s">
        <v>923</v>
      </c>
      <c r="C23" s="83">
        <v>237</v>
      </c>
      <c r="D23" s="83">
        <v>21</v>
      </c>
      <c r="E23" s="90">
        <f t="shared" si="0"/>
        <v>258</v>
      </c>
      <c r="F23" s="83">
        <v>0</v>
      </c>
      <c r="G23" s="83">
        <v>0</v>
      </c>
      <c r="H23" s="90">
        <f t="shared" si="1"/>
        <v>0</v>
      </c>
      <c r="I23" s="45">
        <v>10</v>
      </c>
      <c r="J23" s="45">
        <v>1</v>
      </c>
      <c r="K23" s="90">
        <f t="shared" si="2"/>
        <v>11</v>
      </c>
      <c r="L23" s="45">
        <v>1</v>
      </c>
      <c r="M23" s="45">
        <v>0</v>
      </c>
      <c r="N23" s="90">
        <f t="shared" si="3"/>
        <v>1</v>
      </c>
      <c r="O23" s="83">
        <f t="shared" si="4"/>
        <v>11</v>
      </c>
      <c r="P23" s="83">
        <f t="shared" si="5"/>
        <v>1</v>
      </c>
      <c r="Q23" s="90">
        <f t="shared" si="6"/>
        <v>12</v>
      </c>
      <c r="R23" s="83">
        <v>14</v>
      </c>
      <c r="S23" s="83">
        <v>0</v>
      </c>
      <c r="T23" s="90">
        <f t="shared" si="7"/>
        <v>14</v>
      </c>
      <c r="U23" s="83">
        <v>0</v>
      </c>
      <c r="V23" s="83">
        <v>0</v>
      </c>
      <c r="W23" s="90">
        <f t="shared" si="8"/>
        <v>0</v>
      </c>
      <c r="X23" s="83">
        <f t="shared" si="9"/>
        <v>14</v>
      </c>
      <c r="Y23" s="83">
        <f t="shared" si="10"/>
        <v>0</v>
      </c>
      <c r="Z23" s="90">
        <f t="shared" si="11"/>
        <v>14</v>
      </c>
      <c r="AA23" s="355"/>
    </row>
    <row r="24" spans="1:27" ht="13.5" customHeight="1">
      <c r="A24" s="135">
        <f t="shared" si="12"/>
        <v>18</v>
      </c>
      <c r="B24" s="136" t="s">
        <v>924</v>
      </c>
      <c r="C24" s="83">
        <v>118</v>
      </c>
      <c r="D24" s="83">
        <v>5</v>
      </c>
      <c r="E24" s="90">
        <f t="shared" si="0"/>
        <v>123</v>
      </c>
      <c r="F24" s="83">
        <v>0</v>
      </c>
      <c r="G24" s="83">
        <v>0</v>
      </c>
      <c r="H24" s="90">
        <f t="shared" si="1"/>
        <v>0</v>
      </c>
      <c r="I24" s="45">
        <v>3</v>
      </c>
      <c r="J24" s="45">
        <v>0</v>
      </c>
      <c r="K24" s="90">
        <f t="shared" si="2"/>
        <v>3</v>
      </c>
      <c r="L24" s="45">
        <v>0</v>
      </c>
      <c r="M24" s="45">
        <v>0</v>
      </c>
      <c r="N24" s="90">
        <f t="shared" si="3"/>
        <v>0</v>
      </c>
      <c r="O24" s="83">
        <f t="shared" si="4"/>
        <v>3</v>
      </c>
      <c r="P24" s="83">
        <f t="shared" si="5"/>
        <v>0</v>
      </c>
      <c r="Q24" s="90">
        <f t="shared" si="6"/>
        <v>3</v>
      </c>
      <c r="R24" s="83">
        <v>3</v>
      </c>
      <c r="S24" s="83">
        <v>0</v>
      </c>
      <c r="T24" s="90">
        <f t="shared" si="7"/>
        <v>3</v>
      </c>
      <c r="U24" s="83">
        <v>0</v>
      </c>
      <c r="V24" s="83">
        <v>0</v>
      </c>
      <c r="W24" s="90">
        <f t="shared" si="8"/>
        <v>0</v>
      </c>
      <c r="X24" s="83">
        <f t="shared" si="9"/>
        <v>3</v>
      </c>
      <c r="Y24" s="83">
        <f t="shared" si="10"/>
        <v>0</v>
      </c>
      <c r="Z24" s="90">
        <f t="shared" si="11"/>
        <v>3</v>
      </c>
      <c r="AA24" s="355"/>
    </row>
    <row r="25" spans="1:27" ht="13.5" customHeight="1">
      <c r="A25" s="135">
        <f t="shared" si="12"/>
        <v>19</v>
      </c>
      <c r="B25" s="136" t="s">
        <v>925</v>
      </c>
      <c r="C25" s="83">
        <v>203</v>
      </c>
      <c r="D25" s="83">
        <v>2</v>
      </c>
      <c r="E25" s="90">
        <f t="shared" si="0"/>
        <v>205</v>
      </c>
      <c r="F25" s="83">
        <v>0</v>
      </c>
      <c r="G25" s="83">
        <v>0</v>
      </c>
      <c r="H25" s="90">
        <f t="shared" si="1"/>
        <v>0</v>
      </c>
      <c r="I25" s="45">
        <v>14</v>
      </c>
      <c r="J25" s="45">
        <v>0</v>
      </c>
      <c r="K25" s="90">
        <f t="shared" si="2"/>
        <v>14</v>
      </c>
      <c r="L25" s="45">
        <v>0</v>
      </c>
      <c r="M25" s="45">
        <v>0</v>
      </c>
      <c r="N25" s="90">
        <f t="shared" si="3"/>
        <v>0</v>
      </c>
      <c r="O25" s="83">
        <f t="shared" si="4"/>
        <v>14</v>
      </c>
      <c r="P25" s="83">
        <f t="shared" si="5"/>
        <v>0</v>
      </c>
      <c r="Q25" s="90">
        <f t="shared" si="6"/>
        <v>14</v>
      </c>
      <c r="R25" s="83">
        <v>9</v>
      </c>
      <c r="S25" s="83">
        <v>0</v>
      </c>
      <c r="T25" s="90">
        <f t="shared" si="7"/>
        <v>9</v>
      </c>
      <c r="U25" s="83">
        <v>0</v>
      </c>
      <c r="V25" s="83">
        <v>0</v>
      </c>
      <c r="W25" s="90">
        <f t="shared" si="8"/>
        <v>0</v>
      </c>
      <c r="X25" s="83">
        <f t="shared" si="9"/>
        <v>9</v>
      </c>
      <c r="Y25" s="83">
        <f t="shared" si="10"/>
        <v>0</v>
      </c>
      <c r="Z25" s="90">
        <f t="shared" si="11"/>
        <v>9</v>
      </c>
      <c r="AA25" s="355"/>
    </row>
    <row r="26" spans="1:27" ht="13.5" customHeight="1">
      <c r="A26" s="135">
        <f t="shared" si="12"/>
        <v>20</v>
      </c>
      <c r="B26" s="136" t="s">
        <v>926</v>
      </c>
      <c r="C26" s="83">
        <v>2182</v>
      </c>
      <c r="D26" s="83">
        <v>235</v>
      </c>
      <c r="E26" s="90">
        <f t="shared" si="0"/>
        <v>2417</v>
      </c>
      <c r="F26" s="83">
        <v>1</v>
      </c>
      <c r="G26" s="83">
        <v>0</v>
      </c>
      <c r="H26" s="90">
        <f t="shared" si="1"/>
        <v>1</v>
      </c>
      <c r="I26" s="45">
        <v>35</v>
      </c>
      <c r="J26" s="45">
        <v>5</v>
      </c>
      <c r="K26" s="90">
        <f t="shared" si="2"/>
        <v>40</v>
      </c>
      <c r="L26" s="45">
        <v>2</v>
      </c>
      <c r="M26" s="45">
        <v>0</v>
      </c>
      <c r="N26" s="90">
        <f t="shared" si="3"/>
        <v>2</v>
      </c>
      <c r="O26" s="83">
        <f t="shared" si="4"/>
        <v>37</v>
      </c>
      <c r="P26" s="83">
        <f t="shared" si="5"/>
        <v>5</v>
      </c>
      <c r="Q26" s="90">
        <f t="shared" si="6"/>
        <v>42</v>
      </c>
      <c r="R26" s="83">
        <v>26</v>
      </c>
      <c r="S26" s="83">
        <v>2</v>
      </c>
      <c r="T26" s="90">
        <f t="shared" si="7"/>
        <v>28</v>
      </c>
      <c r="U26" s="83">
        <v>0</v>
      </c>
      <c r="V26" s="83">
        <v>0</v>
      </c>
      <c r="W26" s="90">
        <f t="shared" si="8"/>
        <v>0</v>
      </c>
      <c r="X26" s="83">
        <f t="shared" si="9"/>
        <v>26</v>
      </c>
      <c r="Y26" s="83">
        <f t="shared" si="10"/>
        <v>2</v>
      </c>
      <c r="Z26" s="90">
        <f t="shared" si="11"/>
        <v>28</v>
      </c>
      <c r="AA26" s="355"/>
    </row>
    <row r="27" spans="1:27" ht="13.5" customHeight="1">
      <c r="A27" s="135">
        <f t="shared" si="12"/>
        <v>21</v>
      </c>
      <c r="B27" s="136" t="s">
        <v>927</v>
      </c>
      <c r="C27" s="83">
        <v>127</v>
      </c>
      <c r="D27" s="83">
        <v>1</v>
      </c>
      <c r="E27" s="90">
        <f t="shared" si="0"/>
        <v>128</v>
      </c>
      <c r="F27" s="83">
        <v>0</v>
      </c>
      <c r="G27" s="83">
        <v>0</v>
      </c>
      <c r="H27" s="90">
        <f t="shared" si="1"/>
        <v>0</v>
      </c>
      <c r="I27" s="45">
        <v>18</v>
      </c>
      <c r="J27" s="45">
        <v>0</v>
      </c>
      <c r="K27" s="90">
        <f t="shared" si="2"/>
        <v>18</v>
      </c>
      <c r="L27" s="45">
        <v>0</v>
      </c>
      <c r="M27" s="45">
        <v>0</v>
      </c>
      <c r="N27" s="90">
        <f t="shared" si="3"/>
        <v>0</v>
      </c>
      <c r="O27" s="83">
        <f t="shared" si="4"/>
        <v>18</v>
      </c>
      <c r="P27" s="83">
        <f t="shared" si="5"/>
        <v>0</v>
      </c>
      <c r="Q27" s="90">
        <f t="shared" si="6"/>
        <v>18</v>
      </c>
      <c r="R27" s="83">
        <v>17</v>
      </c>
      <c r="S27" s="83">
        <v>0</v>
      </c>
      <c r="T27" s="90">
        <f t="shared" si="7"/>
        <v>17</v>
      </c>
      <c r="U27" s="83">
        <v>0</v>
      </c>
      <c r="V27" s="83">
        <v>0</v>
      </c>
      <c r="W27" s="90">
        <f t="shared" si="8"/>
        <v>0</v>
      </c>
      <c r="X27" s="83">
        <f t="shared" si="9"/>
        <v>17</v>
      </c>
      <c r="Y27" s="83">
        <f t="shared" si="10"/>
        <v>0</v>
      </c>
      <c r="Z27" s="90">
        <f t="shared" si="11"/>
        <v>17</v>
      </c>
      <c r="AA27" s="355"/>
    </row>
    <row r="28" spans="1:27" ht="13.5" customHeight="1">
      <c r="A28" s="135">
        <f t="shared" si="12"/>
        <v>22</v>
      </c>
      <c r="B28" s="136" t="s">
        <v>928</v>
      </c>
      <c r="C28" s="83">
        <v>194</v>
      </c>
      <c r="D28" s="83">
        <v>44</v>
      </c>
      <c r="E28" s="90">
        <f t="shared" si="0"/>
        <v>238</v>
      </c>
      <c r="F28" s="83">
        <v>0</v>
      </c>
      <c r="G28" s="83">
        <v>0</v>
      </c>
      <c r="H28" s="90">
        <f t="shared" si="1"/>
        <v>0</v>
      </c>
      <c r="I28" s="45">
        <v>11</v>
      </c>
      <c r="J28" s="45">
        <v>0</v>
      </c>
      <c r="K28" s="90">
        <f t="shared" si="2"/>
        <v>11</v>
      </c>
      <c r="L28" s="45">
        <v>0</v>
      </c>
      <c r="M28" s="45">
        <v>0</v>
      </c>
      <c r="N28" s="90">
        <f t="shared" si="3"/>
        <v>0</v>
      </c>
      <c r="O28" s="83">
        <f t="shared" si="4"/>
        <v>11</v>
      </c>
      <c r="P28" s="83">
        <f t="shared" si="5"/>
        <v>0</v>
      </c>
      <c r="Q28" s="90">
        <f t="shared" si="6"/>
        <v>11</v>
      </c>
      <c r="R28" s="83">
        <v>9</v>
      </c>
      <c r="S28" s="83">
        <v>0</v>
      </c>
      <c r="T28" s="90">
        <f t="shared" si="7"/>
        <v>9</v>
      </c>
      <c r="U28" s="83">
        <v>0</v>
      </c>
      <c r="V28" s="83">
        <v>0</v>
      </c>
      <c r="W28" s="90">
        <f t="shared" si="8"/>
        <v>0</v>
      </c>
      <c r="X28" s="83">
        <f t="shared" si="9"/>
        <v>9</v>
      </c>
      <c r="Y28" s="83">
        <f t="shared" si="10"/>
        <v>0</v>
      </c>
      <c r="Z28" s="90">
        <f t="shared" si="11"/>
        <v>9</v>
      </c>
      <c r="AA28" s="355"/>
    </row>
    <row r="29" spans="1:27" ht="13.5" customHeight="1">
      <c r="A29" s="135">
        <f t="shared" si="12"/>
        <v>23</v>
      </c>
      <c r="B29" s="136" t="s">
        <v>929</v>
      </c>
      <c r="C29" s="83">
        <v>236</v>
      </c>
      <c r="D29" s="83">
        <v>3</v>
      </c>
      <c r="E29" s="90">
        <f t="shared" si="0"/>
        <v>239</v>
      </c>
      <c r="F29" s="83">
        <v>0</v>
      </c>
      <c r="G29" s="83">
        <v>0</v>
      </c>
      <c r="H29" s="90">
        <f t="shared" si="1"/>
        <v>0</v>
      </c>
      <c r="I29" s="45">
        <v>17</v>
      </c>
      <c r="J29" s="45">
        <v>0</v>
      </c>
      <c r="K29" s="90">
        <f t="shared" si="2"/>
        <v>17</v>
      </c>
      <c r="L29" s="45">
        <v>0</v>
      </c>
      <c r="M29" s="45">
        <v>0</v>
      </c>
      <c r="N29" s="90">
        <f t="shared" si="3"/>
        <v>0</v>
      </c>
      <c r="O29" s="83">
        <f t="shared" si="4"/>
        <v>17</v>
      </c>
      <c r="P29" s="83">
        <f t="shared" si="5"/>
        <v>0</v>
      </c>
      <c r="Q29" s="90">
        <f t="shared" si="6"/>
        <v>17</v>
      </c>
      <c r="R29" s="83">
        <v>19</v>
      </c>
      <c r="S29" s="83">
        <v>0</v>
      </c>
      <c r="T29" s="90">
        <f t="shared" si="7"/>
        <v>19</v>
      </c>
      <c r="U29" s="83">
        <v>0</v>
      </c>
      <c r="V29" s="83">
        <v>0</v>
      </c>
      <c r="W29" s="90">
        <f t="shared" si="8"/>
        <v>0</v>
      </c>
      <c r="X29" s="83">
        <f t="shared" si="9"/>
        <v>19</v>
      </c>
      <c r="Y29" s="83">
        <f t="shared" si="10"/>
        <v>0</v>
      </c>
      <c r="Z29" s="90">
        <f t="shared" si="11"/>
        <v>19</v>
      </c>
      <c r="AA29" s="355"/>
    </row>
    <row r="30" spans="1:27" ht="13.5" customHeight="1">
      <c r="A30" s="135">
        <f t="shared" si="12"/>
        <v>24</v>
      </c>
      <c r="B30" s="136" t="s">
        <v>930</v>
      </c>
      <c r="C30" s="83">
        <v>43</v>
      </c>
      <c r="D30" s="83">
        <v>0</v>
      </c>
      <c r="E30" s="90">
        <f t="shared" si="0"/>
        <v>43</v>
      </c>
      <c r="F30" s="83">
        <v>0</v>
      </c>
      <c r="G30" s="83">
        <v>0</v>
      </c>
      <c r="H30" s="90">
        <f t="shared" si="1"/>
        <v>0</v>
      </c>
      <c r="I30" s="45">
        <v>4</v>
      </c>
      <c r="J30" s="45">
        <v>0</v>
      </c>
      <c r="K30" s="90">
        <f t="shared" si="2"/>
        <v>4</v>
      </c>
      <c r="L30" s="45">
        <v>0</v>
      </c>
      <c r="M30" s="45">
        <v>0</v>
      </c>
      <c r="N30" s="90">
        <f t="shared" si="3"/>
        <v>0</v>
      </c>
      <c r="O30" s="83">
        <f t="shared" si="4"/>
        <v>4</v>
      </c>
      <c r="P30" s="83">
        <f t="shared" si="5"/>
        <v>0</v>
      </c>
      <c r="Q30" s="90">
        <f t="shared" si="6"/>
        <v>4</v>
      </c>
      <c r="R30" s="83">
        <v>3</v>
      </c>
      <c r="S30" s="83">
        <v>0</v>
      </c>
      <c r="T30" s="90">
        <f t="shared" si="7"/>
        <v>3</v>
      </c>
      <c r="U30" s="83">
        <v>0</v>
      </c>
      <c r="V30" s="83">
        <v>0</v>
      </c>
      <c r="W30" s="90">
        <f t="shared" si="8"/>
        <v>0</v>
      </c>
      <c r="X30" s="83">
        <f t="shared" si="9"/>
        <v>3</v>
      </c>
      <c r="Y30" s="83">
        <f t="shared" si="10"/>
        <v>0</v>
      </c>
      <c r="Z30" s="90">
        <f t="shared" si="11"/>
        <v>3</v>
      </c>
      <c r="AA30" s="355"/>
    </row>
    <row r="31" spans="1:27" ht="13.5" customHeight="1">
      <c r="A31" s="135">
        <f t="shared" si="12"/>
        <v>25</v>
      </c>
      <c r="B31" s="136" t="s">
        <v>931</v>
      </c>
      <c r="C31" s="83">
        <v>223</v>
      </c>
      <c r="D31" s="83">
        <v>4</v>
      </c>
      <c r="E31" s="90">
        <f t="shared" si="0"/>
        <v>227</v>
      </c>
      <c r="F31" s="83">
        <v>0</v>
      </c>
      <c r="G31" s="83">
        <v>0</v>
      </c>
      <c r="H31" s="90">
        <f t="shared" si="1"/>
        <v>0</v>
      </c>
      <c r="I31" s="45">
        <v>7</v>
      </c>
      <c r="J31" s="45">
        <v>0</v>
      </c>
      <c r="K31" s="90">
        <f t="shared" si="2"/>
        <v>7</v>
      </c>
      <c r="L31" s="45">
        <v>0</v>
      </c>
      <c r="M31" s="45">
        <v>0</v>
      </c>
      <c r="N31" s="90">
        <f t="shared" si="3"/>
        <v>0</v>
      </c>
      <c r="O31" s="83">
        <f t="shared" si="4"/>
        <v>7</v>
      </c>
      <c r="P31" s="83">
        <f t="shared" si="5"/>
        <v>0</v>
      </c>
      <c r="Q31" s="90">
        <f t="shared" si="6"/>
        <v>7</v>
      </c>
      <c r="R31" s="83">
        <v>12</v>
      </c>
      <c r="S31" s="83">
        <v>0</v>
      </c>
      <c r="T31" s="90">
        <f t="shared" si="7"/>
        <v>12</v>
      </c>
      <c r="U31" s="83">
        <v>0</v>
      </c>
      <c r="V31" s="83">
        <v>0</v>
      </c>
      <c r="W31" s="90">
        <f t="shared" si="8"/>
        <v>0</v>
      </c>
      <c r="X31" s="83">
        <f t="shared" si="9"/>
        <v>12</v>
      </c>
      <c r="Y31" s="83">
        <f t="shared" si="10"/>
        <v>0</v>
      </c>
      <c r="Z31" s="90">
        <f t="shared" si="11"/>
        <v>12</v>
      </c>
      <c r="AA31" s="355"/>
    </row>
    <row r="32" spans="1:27" ht="13.5" customHeight="1">
      <c r="A32" s="135">
        <f t="shared" si="12"/>
        <v>26</v>
      </c>
      <c r="B32" s="136" t="s">
        <v>932</v>
      </c>
      <c r="C32" s="83">
        <v>2417</v>
      </c>
      <c r="D32" s="83">
        <v>144</v>
      </c>
      <c r="E32" s="90">
        <f t="shared" si="0"/>
        <v>2561</v>
      </c>
      <c r="F32" s="83">
        <v>7</v>
      </c>
      <c r="G32" s="83">
        <v>0</v>
      </c>
      <c r="H32" s="90">
        <f t="shared" si="1"/>
        <v>7</v>
      </c>
      <c r="I32" s="45">
        <v>35</v>
      </c>
      <c r="J32" s="45">
        <v>0</v>
      </c>
      <c r="K32" s="90">
        <f t="shared" si="2"/>
        <v>35</v>
      </c>
      <c r="L32" s="45">
        <v>1</v>
      </c>
      <c r="M32" s="45">
        <v>0</v>
      </c>
      <c r="N32" s="90">
        <f t="shared" si="3"/>
        <v>1</v>
      </c>
      <c r="O32" s="83">
        <f t="shared" si="4"/>
        <v>36</v>
      </c>
      <c r="P32" s="83">
        <f t="shared" si="5"/>
        <v>0</v>
      </c>
      <c r="Q32" s="90">
        <f t="shared" si="6"/>
        <v>36</v>
      </c>
      <c r="R32" s="83">
        <v>15</v>
      </c>
      <c r="S32" s="83">
        <v>0</v>
      </c>
      <c r="T32" s="90">
        <f t="shared" si="7"/>
        <v>15</v>
      </c>
      <c r="U32" s="83">
        <v>0</v>
      </c>
      <c r="V32" s="83">
        <v>0</v>
      </c>
      <c r="W32" s="90">
        <f t="shared" si="8"/>
        <v>0</v>
      </c>
      <c r="X32" s="83">
        <f t="shared" si="9"/>
        <v>15</v>
      </c>
      <c r="Y32" s="83">
        <f t="shared" si="10"/>
        <v>0</v>
      </c>
      <c r="Z32" s="90">
        <f t="shared" si="11"/>
        <v>15</v>
      </c>
      <c r="AA32" s="355"/>
    </row>
    <row r="33" spans="1:27" ht="13.5" customHeight="1">
      <c r="A33" s="135">
        <f t="shared" si="12"/>
        <v>27</v>
      </c>
      <c r="B33" s="136" t="s">
        <v>933</v>
      </c>
      <c r="C33" s="83">
        <v>571</v>
      </c>
      <c r="D33" s="83">
        <v>36</v>
      </c>
      <c r="E33" s="90">
        <f t="shared" si="0"/>
        <v>607</v>
      </c>
      <c r="F33" s="83">
        <v>0</v>
      </c>
      <c r="G33" s="83">
        <v>0</v>
      </c>
      <c r="H33" s="90">
        <f t="shared" si="1"/>
        <v>0</v>
      </c>
      <c r="I33" s="45">
        <v>25</v>
      </c>
      <c r="J33" s="45">
        <v>0</v>
      </c>
      <c r="K33" s="90">
        <f t="shared" si="2"/>
        <v>25</v>
      </c>
      <c r="L33" s="45">
        <v>0</v>
      </c>
      <c r="M33" s="45">
        <v>0</v>
      </c>
      <c r="N33" s="90">
        <f t="shared" si="3"/>
        <v>0</v>
      </c>
      <c r="O33" s="83">
        <f t="shared" si="4"/>
        <v>25</v>
      </c>
      <c r="P33" s="83">
        <f t="shared" si="5"/>
        <v>0</v>
      </c>
      <c r="Q33" s="90">
        <f t="shared" si="6"/>
        <v>25</v>
      </c>
      <c r="R33" s="83">
        <v>31</v>
      </c>
      <c r="S33" s="83">
        <v>1</v>
      </c>
      <c r="T33" s="90">
        <f t="shared" si="7"/>
        <v>32</v>
      </c>
      <c r="U33" s="83">
        <v>0</v>
      </c>
      <c r="V33" s="83">
        <v>0</v>
      </c>
      <c r="W33" s="90">
        <f t="shared" si="8"/>
        <v>0</v>
      </c>
      <c r="X33" s="83">
        <f t="shared" si="9"/>
        <v>31</v>
      </c>
      <c r="Y33" s="83">
        <f t="shared" si="10"/>
        <v>1</v>
      </c>
      <c r="Z33" s="90">
        <f t="shared" si="11"/>
        <v>32</v>
      </c>
      <c r="AA33" s="355"/>
    </row>
    <row r="34" spans="1:27" ht="13.5" customHeight="1">
      <c r="A34" s="135">
        <f t="shared" si="12"/>
        <v>28</v>
      </c>
      <c r="B34" s="136" t="s">
        <v>934</v>
      </c>
      <c r="C34" s="83">
        <v>108</v>
      </c>
      <c r="D34" s="83">
        <v>4</v>
      </c>
      <c r="E34" s="90">
        <f t="shared" si="0"/>
        <v>112</v>
      </c>
      <c r="F34" s="83">
        <v>0</v>
      </c>
      <c r="G34" s="83">
        <v>0</v>
      </c>
      <c r="H34" s="90">
        <f t="shared" si="1"/>
        <v>0</v>
      </c>
      <c r="I34" s="45">
        <v>5</v>
      </c>
      <c r="J34" s="45">
        <v>0</v>
      </c>
      <c r="K34" s="90">
        <f t="shared" si="2"/>
        <v>5</v>
      </c>
      <c r="L34" s="45">
        <v>0</v>
      </c>
      <c r="M34" s="45">
        <v>0</v>
      </c>
      <c r="N34" s="90">
        <f t="shared" si="3"/>
        <v>0</v>
      </c>
      <c r="O34" s="83">
        <f t="shared" si="4"/>
        <v>5</v>
      </c>
      <c r="P34" s="83">
        <f t="shared" si="5"/>
        <v>0</v>
      </c>
      <c r="Q34" s="90">
        <f t="shared" si="6"/>
        <v>5</v>
      </c>
      <c r="R34" s="83">
        <v>9</v>
      </c>
      <c r="S34" s="83">
        <v>0</v>
      </c>
      <c r="T34" s="90">
        <f t="shared" si="7"/>
        <v>9</v>
      </c>
      <c r="U34" s="83">
        <v>0</v>
      </c>
      <c r="V34" s="83">
        <v>0</v>
      </c>
      <c r="W34" s="90">
        <f t="shared" si="8"/>
        <v>0</v>
      </c>
      <c r="X34" s="83">
        <f t="shared" si="9"/>
        <v>9</v>
      </c>
      <c r="Y34" s="83">
        <f t="shared" si="10"/>
        <v>0</v>
      </c>
      <c r="Z34" s="90">
        <f t="shared" si="11"/>
        <v>9</v>
      </c>
      <c r="AA34" s="355"/>
    </row>
    <row r="35" spans="1:27" ht="13.5" customHeight="1">
      <c r="A35" s="135">
        <f t="shared" si="12"/>
        <v>29</v>
      </c>
      <c r="B35" s="136" t="s">
        <v>935</v>
      </c>
      <c r="C35" s="83">
        <v>20</v>
      </c>
      <c r="D35" s="83">
        <v>0</v>
      </c>
      <c r="E35" s="90">
        <f t="shared" si="0"/>
        <v>20</v>
      </c>
      <c r="F35" s="83">
        <v>0</v>
      </c>
      <c r="G35" s="83">
        <v>0</v>
      </c>
      <c r="H35" s="90">
        <f t="shared" si="1"/>
        <v>0</v>
      </c>
      <c r="I35" s="45">
        <v>2</v>
      </c>
      <c r="J35" s="45">
        <v>0</v>
      </c>
      <c r="K35" s="90">
        <f t="shared" si="2"/>
        <v>2</v>
      </c>
      <c r="L35" s="45">
        <v>0</v>
      </c>
      <c r="M35" s="45">
        <v>0</v>
      </c>
      <c r="N35" s="90">
        <f t="shared" si="3"/>
        <v>0</v>
      </c>
      <c r="O35" s="83">
        <f t="shared" si="4"/>
        <v>2</v>
      </c>
      <c r="P35" s="83">
        <f t="shared" si="5"/>
        <v>0</v>
      </c>
      <c r="Q35" s="90">
        <f t="shared" si="6"/>
        <v>2</v>
      </c>
      <c r="R35" s="83">
        <v>1</v>
      </c>
      <c r="S35" s="83">
        <v>0</v>
      </c>
      <c r="T35" s="90">
        <f t="shared" si="7"/>
        <v>1</v>
      </c>
      <c r="U35" s="83">
        <v>0</v>
      </c>
      <c r="V35" s="83">
        <v>0</v>
      </c>
      <c r="W35" s="90">
        <f t="shared" si="8"/>
        <v>0</v>
      </c>
      <c r="X35" s="83">
        <f t="shared" si="9"/>
        <v>1</v>
      </c>
      <c r="Y35" s="83">
        <f t="shared" si="10"/>
        <v>0</v>
      </c>
      <c r="Z35" s="90">
        <f t="shared" si="11"/>
        <v>1</v>
      </c>
      <c r="AA35" s="355"/>
    </row>
    <row r="36" spans="1:27" ht="13.5" customHeight="1">
      <c r="A36" s="135">
        <f t="shared" si="12"/>
        <v>30</v>
      </c>
      <c r="B36" s="136" t="s">
        <v>936</v>
      </c>
      <c r="C36" s="83">
        <v>2</v>
      </c>
      <c r="D36" s="83">
        <v>0</v>
      </c>
      <c r="E36" s="90">
        <f t="shared" si="0"/>
        <v>2</v>
      </c>
      <c r="F36" s="83">
        <v>0</v>
      </c>
      <c r="G36" s="83">
        <v>0</v>
      </c>
      <c r="H36" s="90">
        <f t="shared" si="1"/>
        <v>0</v>
      </c>
      <c r="I36" s="45">
        <v>1</v>
      </c>
      <c r="J36" s="45">
        <v>0</v>
      </c>
      <c r="K36" s="90">
        <f t="shared" si="2"/>
        <v>1</v>
      </c>
      <c r="L36" s="45">
        <v>0</v>
      </c>
      <c r="M36" s="45">
        <v>0</v>
      </c>
      <c r="N36" s="90">
        <f t="shared" si="3"/>
        <v>0</v>
      </c>
      <c r="O36" s="83">
        <f t="shared" si="4"/>
        <v>1</v>
      </c>
      <c r="P36" s="83">
        <f t="shared" si="5"/>
        <v>0</v>
      </c>
      <c r="Q36" s="90">
        <f t="shared" si="6"/>
        <v>1</v>
      </c>
      <c r="R36" s="83">
        <v>3</v>
      </c>
      <c r="S36" s="83">
        <v>0</v>
      </c>
      <c r="T36" s="90">
        <f t="shared" si="7"/>
        <v>3</v>
      </c>
      <c r="U36" s="83">
        <v>0</v>
      </c>
      <c r="V36" s="83">
        <v>0</v>
      </c>
      <c r="W36" s="90">
        <f t="shared" si="8"/>
        <v>0</v>
      </c>
      <c r="X36" s="83">
        <f t="shared" si="9"/>
        <v>3</v>
      </c>
      <c r="Y36" s="83">
        <f t="shared" si="10"/>
        <v>0</v>
      </c>
      <c r="Z36" s="90">
        <f t="shared" si="11"/>
        <v>3</v>
      </c>
      <c r="AA36" s="355"/>
    </row>
    <row r="37" spans="1:27" ht="13.5" customHeight="1">
      <c r="A37" s="135">
        <f t="shared" si="12"/>
        <v>31</v>
      </c>
      <c r="B37" s="356" t="s">
        <v>271</v>
      </c>
      <c r="C37" s="83">
        <v>613</v>
      </c>
      <c r="D37" s="83">
        <v>0</v>
      </c>
      <c r="E37" s="90">
        <f t="shared" si="0"/>
        <v>613</v>
      </c>
      <c r="F37" s="83">
        <v>0</v>
      </c>
      <c r="G37" s="83">
        <v>0</v>
      </c>
      <c r="H37" s="90">
        <f t="shared" si="1"/>
        <v>0</v>
      </c>
      <c r="I37" s="45">
        <v>37</v>
      </c>
      <c r="J37" s="45">
        <v>0</v>
      </c>
      <c r="K37" s="90">
        <f t="shared" si="2"/>
        <v>37</v>
      </c>
      <c r="L37" s="45">
        <v>0</v>
      </c>
      <c r="M37" s="45">
        <v>0</v>
      </c>
      <c r="N37" s="90">
        <f t="shared" si="3"/>
        <v>0</v>
      </c>
      <c r="O37" s="83">
        <f t="shared" si="4"/>
        <v>37</v>
      </c>
      <c r="P37" s="83">
        <f t="shared" si="5"/>
        <v>0</v>
      </c>
      <c r="Q37" s="90">
        <f t="shared" si="6"/>
        <v>37</v>
      </c>
      <c r="R37" s="83">
        <v>34</v>
      </c>
      <c r="S37" s="83">
        <v>0</v>
      </c>
      <c r="T37" s="90">
        <f t="shared" si="7"/>
        <v>34</v>
      </c>
      <c r="U37" s="83">
        <v>0</v>
      </c>
      <c r="V37" s="83">
        <v>0</v>
      </c>
      <c r="W37" s="90">
        <f t="shared" si="8"/>
        <v>0</v>
      </c>
      <c r="X37" s="83">
        <f t="shared" si="9"/>
        <v>34</v>
      </c>
      <c r="Y37" s="83">
        <f t="shared" si="10"/>
        <v>0</v>
      </c>
      <c r="Z37" s="90">
        <f t="shared" si="11"/>
        <v>34</v>
      </c>
      <c r="AA37" s="355"/>
    </row>
    <row r="38" spans="1:27" ht="13.5" customHeight="1">
      <c r="A38" s="135">
        <f t="shared" si="12"/>
        <v>32</v>
      </c>
      <c r="B38" s="136" t="s">
        <v>937</v>
      </c>
      <c r="C38" s="83">
        <v>113</v>
      </c>
      <c r="D38" s="83">
        <v>7</v>
      </c>
      <c r="E38" s="90">
        <f t="shared" si="0"/>
        <v>120</v>
      </c>
      <c r="F38" s="83">
        <v>1</v>
      </c>
      <c r="G38" s="83">
        <v>0</v>
      </c>
      <c r="H38" s="90">
        <f t="shared" si="1"/>
        <v>1</v>
      </c>
      <c r="I38" s="45">
        <v>8</v>
      </c>
      <c r="J38" s="45">
        <v>1</v>
      </c>
      <c r="K38" s="90">
        <f t="shared" si="2"/>
        <v>9</v>
      </c>
      <c r="L38" s="45">
        <v>0</v>
      </c>
      <c r="M38" s="45">
        <v>0</v>
      </c>
      <c r="N38" s="90">
        <f t="shared" si="3"/>
        <v>0</v>
      </c>
      <c r="O38" s="83">
        <f t="shared" si="4"/>
        <v>8</v>
      </c>
      <c r="P38" s="83">
        <f t="shared" si="5"/>
        <v>1</v>
      </c>
      <c r="Q38" s="90">
        <f t="shared" si="6"/>
        <v>9</v>
      </c>
      <c r="R38" s="83">
        <v>7</v>
      </c>
      <c r="S38" s="83">
        <v>0</v>
      </c>
      <c r="T38" s="90">
        <f t="shared" si="7"/>
        <v>7</v>
      </c>
      <c r="U38" s="83">
        <v>0</v>
      </c>
      <c r="V38" s="83">
        <v>0</v>
      </c>
      <c r="W38" s="90">
        <f t="shared" si="8"/>
        <v>0</v>
      </c>
      <c r="X38" s="83">
        <f t="shared" si="9"/>
        <v>7</v>
      </c>
      <c r="Y38" s="83">
        <f t="shared" si="10"/>
        <v>0</v>
      </c>
      <c r="Z38" s="90">
        <f t="shared" si="11"/>
        <v>7</v>
      </c>
      <c r="AA38" s="355"/>
    </row>
    <row r="39" spans="1:27" ht="13.5" customHeight="1">
      <c r="A39" s="135">
        <f t="shared" si="12"/>
        <v>33</v>
      </c>
      <c r="B39" s="356" t="s">
        <v>272</v>
      </c>
      <c r="C39" s="83">
        <v>512</v>
      </c>
      <c r="D39" s="83">
        <v>8</v>
      </c>
      <c r="E39" s="90">
        <f t="shared" si="0"/>
        <v>520</v>
      </c>
      <c r="F39" s="83">
        <v>0</v>
      </c>
      <c r="G39" s="83">
        <v>0</v>
      </c>
      <c r="H39" s="90">
        <f t="shared" si="1"/>
        <v>0</v>
      </c>
      <c r="I39" s="45">
        <v>33</v>
      </c>
      <c r="J39" s="45">
        <v>0</v>
      </c>
      <c r="K39" s="90">
        <f t="shared" si="2"/>
        <v>33</v>
      </c>
      <c r="L39" s="45">
        <v>0</v>
      </c>
      <c r="M39" s="45">
        <v>0</v>
      </c>
      <c r="N39" s="90">
        <f t="shared" si="3"/>
        <v>0</v>
      </c>
      <c r="O39" s="83">
        <f t="shared" si="4"/>
        <v>33</v>
      </c>
      <c r="P39" s="83">
        <f t="shared" si="5"/>
        <v>0</v>
      </c>
      <c r="Q39" s="90">
        <f t="shared" si="6"/>
        <v>33</v>
      </c>
      <c r="R39" s="83">
        <v>38</v>
      </c>
      <c r="S39" s="83">
        <v>0</v>
      </c>
      <c r="T39" s="90">
        <f t="shared" si="7"/>
        <v>38</v>
      </c>
      <c r="U39" s="83">
        <v>0</v>
      </c>
      <c r="V39" s="83">
        <v>0</v>
      </c>
      <c r="W39" s="90">
        <f t="shared" si="8"/>
        <v>0</v>
      </c>
      <c r="X39" s="83">
        <f t="shared" si="9"/>
        <v>38</v>
      </c>
      <c r="Y39" s="83">
        <f t="shared" si="10"/>
        <v>0</v>
      </c>
      <c r="Z39" s="90">
        <f t="shared" si="11"/>
        <v>38</v>
      </c>
      <c r="AA39" s="355"/>
    </row>
    <row r="40" spans="1:27" ht="13.5" customHeight="1">
      <c r="A40" s="135">
        <f t="shared" si="12"/>
        <v>34</v>
      </c>
      <c r="B40" s="357" t="s">
        <v>938</v>
      </c>
      <c r="C40" s="83">
        <v>8558</v>
      </c>
      <c r="D40" s="83">
        <v>745</v>
      </c>
      <c r="E40" s="90">
        <f t="shared" si="0"/>
        <v>9303</v>
      </c>
      <c r="F40" s="83">
        <v>44</v>
      </c>
      <c r="G40" s="83">
        <v>3</v>
      </c>
      <c r="H40" s="90">
        <f t="shared" si="1"/>
        <v>47</v>
      </c>
      <c r="I40" s="45">
        <v>397</v>
      </c>
      <c r="J40" s="45">
        <v>12</v>
      </c>
      <c r="K40" s="90">
        <f t="shared" si="2"/>
        <v>409</v>
      </c>
      <c r="L40" s="45">
        <v>24</v>
      </c>
      <c r="M40" s="45">
        <v>1</v>
      </c>
      <c r="N40" s="90">
        <f t="shared" si="3"/>
        <v>25</v>
      </c>
      <c r="O40" s="83">
        <f t="shared" si="4"/>
        <v>421</v>
      </c>
      <c r="P40" s="83">
        <f t="shared" si="5"/>
        <v>13</v>
      </c>
      <c r="Q40" s="90">
        <f t="shared" si="6"/>
        <v>434</v>
      </c>
      <c r="R40" s="83">
        <v>297</v>
      </c>
      <c r="S40" s="83">
        <v>5</v>
      </c>
      <c r="T40" s="90">
        <f t="shared" si="7"/>
        <v>302</v>
      </c>
      <c r="U40" s="83">
        <v>0</v>
      </c>
      <c r="V40" s="83">
        <v>0</v>
      </c>
      <c r="W40" s="90">
        <f t="shared" si="8"/>
        <v>0</v>
      </c>
      <c r="X40" s="83">
        <f t="shared" si="9"/>
        <v>297</v>
      </c>
      <c r="Y40" s="83">
        <f t="shared" si="10"/>
        <v>5</v>
      </c>
      <c r="Z40" s="90">
        <f t="shared" si="11"/>
        <v>302</v>
      </c>
      <c r="AA40" s="355"/>
    </row>
    <row r="41" spans="1:27" ht="13.5" customHeight="1">
      <c r="A41" s="135">
        <f t="shared" si="12"/>
        <v>35</v>
      </c>
      <c r="B41" s="136" t="s">
        <v>939</v>
      </c>
      <c r="C41" s="83">
        <v>7362</v>
      </c>
      <c r="D41" s="83">
        <v>490</v>
      </c>
      <c r="E41" s="90">
        <f t="shared" si="0"/>
        <v>7852</v>
      </c>
      <c r="F41" s="83">
        <v>14</v>
      </c>
      <c r="G41" s="83">
        <v>0</v>
      </c>
      <c r="H41" s="90">
        <f t="shared" si="1"/>
        <v>14</v>
      </c>
      <c r="I41" s="45">
        <v>152</v>
      </c>
      <c r="J41" s="45">
        <v>10</v>
      </c>
      <c r="K41" s="90">
        <f t="shared" si="2"/>
        <v>162</v>
      </c>
      <c r="L41" s="45">
        <v>1</v>
      </c>
      <c r="M41" s="45">
        <v>0</v>
      </c>
      <c r="N41" s="90">
        <f t="shared" si="3"/>
        <v>1</v>
      </c>
      <c r="O41" s="83">
        <f t="shared" si="4"/>
        <v>153</v>
      </c>
      <c r="P41" s="83">
        <f t="shared" si="5"/>
        <v>10</v>
      </c>
      <c r="Q41" s="90">
        <f t="shared" si="6"/>
        <v>163</v>
      </c>
      <c r="R41" s="83">
        <v>126</v>
      </c>
      <c r="S41" s="83">
        <v>1</v>
      </c>
      <c r="T41" s="90">
        <f t="shared" si="7"/>
        <v>127</v>
      </c>
      <c r="U41" s="83">
        <v>0</v>
      </c>
      <c r="V41" s="83">
        <v>0</v>
      </c>
      <c r="W41" s="90">
        <f t="shared" si="8"/>
        <v>0</v>
      </c>
      <c r="X41" s="83">
        <f t="shared" si="9"/>
        <v>126</v>
      </c>
      <c r="Y41" s="83">
        <f t="shared" si="10"/>
        <v>1</v>
      </c>
      <c r="Z41" s="90">
        <f t="shared" si="11"/>
        <v>127</v>
      </c>
      <c r="AA41" s="355"/>
    </row>
    <row r="42" spans="1:27" ht="13.5" customHeight="1">
      <c r="A42" s="135">
        <f t="shared" si="12"/>
        <v>36</v>
      </c>
      <c r="B42" s="136" t="s">
        <v>940</v>
      </c>
      <c r="C42" s="83">
        <v>12</v>
      </c>
      <c r="D42" s="83">
        <v>0</v>
      </c>
      <c r="E42" s="90">
        <f t="shared" si="0"/>
        <v>12</v>
      </c>
      <c r="F42" s="83">
        <v>0</v>
      </c>
      <c r="G42" s="83">
        <v>0</v>
      </c>
      <c r="H42" s="90">
        <f t="shared" si="1"/>
        <v>0</v>
      </c>
      <c r="I42" s="45">
        <v>2</v>
      </c>
      <c r="J42" s="45">
        <v>0</v>
      </c>
      <c r="K42" s="90">
        <f t="shared" si="2"/>
        <v>2</v>
      </c>
      <c r="L42" s="45">
        <v>0</v>
      </c>
      <c r="M42" s="45">
        <v>0</v>
      </c>
      <c r="N42" s="90">
        <f t="shared" si="3"/>
        <v>0</v>
      </c>
      <c r="O42" s="83">
        <f t="shared" si="4"/>
        <v>2</v>
      </c>
      <c r="P42" s="83">
        <f t="shared" si="5"/>
        <v>0</v>
      </c>
      <c r="Q42" s="90">
        <f t="shared" si="6"/>
        <v>2</v>
      </c>
      <c r="R42" s="83">
        <v>0</v>
      </c>
      <c r="S42" s="83">
        <v>0</v>
      </c>
      <c r="T42" s="90">
        <f t="shared" si="7"/>
        <v>0</v>
      </c>
      <c r="U42" s="83">
        <v>0</v>
      </c>
      <c r="V42" s="83">
        <v>0</v>
      </c>
      <c r="W42" s="90">
        <f t="shared" si="8"/>
        <v>0</v>
      </c>
      <c r="X42" s="83">
        <f t="shared" si="9"/>
        <v>0</v>
      </c>
      <c r="Y42" s="83">
        <f t="shared" si="10"/>
        <v>0</v>
      </c>
      <c r="Z42" s="90">
        <f t="shared" si="11"/>
        <v>0</v>
      </c>
      <c r="AA42" s="355"/>
    </row>
    <row r="43" spans="1:27" ht="13.5" customHeight="1">
      <c r="A43" s="135">
        <f t="shared" si="12"/>
        <v>37</v>
      </c>
      <c r="B43" s="136" t="s">
        <v>941</v>
      </c>
      <c r="C43" s="83">
        <v>52</v>
      </c>
      <c r="D43" s="83">
        <v>2</v>
      </c>
      <c r="E43" s="90">
        <f t="shared" si="0"/>
        <v>54</v>
      </c>
      <c r="F43" s="83">
        <v>1</v>
      </c>
      <c r="G43" s="83">
        <v>0</v>
      </c>
      <c r="H43" s="90">
        <f t="shared" si="1"/>
        <v>1</v>
      </c>
      <c r="I43" s="45">
        <v>11</v>
      </c>
      <c r="J43" s="45">
        <v>0</v>
      </c>
      <c r="K43" s="90">
        <f t="shared" si="2"/>
        <v>11</v>
      </c>
      <c r="L43" s="45">
        <v>0</v>
      </c>
      <c r="M43" s="45">
        <v>0</v>
      </c>
      <c r="N43" s="90">
        <f t="shared" si="3"/>
        <v>0</v>
      </c>
      <c r="O43" s="83">
        <f t="shared" si="4"/>
        <v>11</v>
      </c>
      <c r="P43" s="83">
        <f t="shared" si="5"/>
        <v>0</v>
      </c>
      <c r="Q43" s="90">
        <f t="shared" si="6"/>
        <v>11</v>
      </c>
      <c r="R43" s="83">
        <v>9</v>
      </c>
      <c r="S43" s="83">
        <v>0</v>
      </c>
      <c r="T43" s="90">
        <f t="shared" si="7"/>
        <v>9</v>
      </c>
      <c r="U43" s="83">
        <v>0</v>
      </c>
      <c r="V43" s="83">
        <v>0</v>
      </c>
      <c r="W43" s="90">
        <f t="shared" si="8"/>
        <v>0</v>
      </c>
      <c r="X43" s="83">
        <f t="shared" si="9"/>
        <v>9</v>
      </c>
      <c r="Y43" s="83">
        <f t="shared" si="10"/>
        <v>0</v>
      </c>
      <c r="Z43" s="90">
        <f t="shared" si="11"/>
        <v>9</v>
      </c>
      <c r="AA43" s="355"/>
    </row>
    <row r="44" spans="1:27" ht="13.5" customHeight="1">
      <c r="A44" s="135">
        <f t="shared" si="12"/>
        <v>38</v>
      </c>
      <c r="B44" s="136" t="s">
        <v>942</v>
      </c>
      <c r="C44" s="83">
        <v>2484</v>
      </c>
      <c r="D44" s="83">
        <v>50</v>
      </c>
      <c r="E44" s="90">
        <f t="shared" si="0"/>
        <v>2534</v>
      </c>
      <c r="F44" s="83">
        <v>0</v>
      </c>
      <c r="G44" s="83">
        <v>0</v>
      </c>
      <c r="H44" s="90">
        <f t="shared" si="1"/>
        <v>0</v>
      </c>
      <c r="I44" s="45">
        <v>33</v>
      </c>
      <c r="J44" s="45">
        <v>0</v>
      </c>
      <c r="K44" s="90">
        <f t="shared" si="2"/>
        <v>33</v>
      </c>
      <c r="L44" s="45">
        <v>0</v>
      </c>
      <c r="M44" s="45">
        <v>0</v>
      </c>
      <c r="N44" s="90">
        <f t="shared" si="3"/>
        <v>0</v>
      </c>
      <c r="O44" s="83">
        <f t="shared" si="4"/>
        <v>33</v>
      </c>
      <c r="P44" s="83">
        <f t="shared" si="5"/>
        <v>0</v>
      </c>
      <c r="Q44" s="90">
        <f t="shared" si="6"/>
        <v>33</v>
      </c>
      <c r="R44" s="83">
        <v>22</v>
      </c>
      <c r="S44" s="83">
        <v>0</v>
      </c>
      <c r="T44" s="90">
        <f t="shared" si="7"/>
        <v>22</v>
      </c>
      <c r="U44" s="83">
        <v>0</v>
      </c>
      <c r="V44" s="83">
        <v>0</v>
      </c>
      <c r="W44" s="90">
        <f t="shared" si="8"/>
        <v>0</v>
      </c>
      <c r="X44" s="83">
        <f t="shared" si="9"/>
        <v>22</v>
      </c>
      <c r="Y44" s="83">
        <f t="shared" si="10"/>
        <v>0</v>
      </c>
      <c r="Z44" s="90">
        <f t="shared" si="11"/>
        <v>22</v>
      </c>
      <c r="AA44" s="355"/>
    </row>
    <row r="45" spans="1:27" ht="13.5" customHeight="1">
      <c r="A45" s="135">
        <f t="shared" si="12"/>
        <v>39</v>
      </c>
      <c r="B45" s="136" t="s">
        <v>943</v>
      </c>
      <c r="C45" s="83">
        <v>603</v>
      </c>
      <c r="D45" s="83">
        <v>110</v>
      </c>
      <c r="E45" s="90">
        <f t="shared" si="0"/>
        <v>713</v>
      </c>
      <c r="F45" s="83">
        <v>3</v>
      </c>
      <c r="G45" s="83">
        <v>0</v>
      </c>
      <c r="H45" s="90">
        <f t="shared" si="1"/>
        <v>3</v>
      </c>
      <c r="I45" s="45">
        <v>5</v>
      </c>
      <c r="J45" s="45">
        <v>1</v>
      </c>
      <c r="K45" s="90">
        <f t="shared" si="2"/>
        <v>6</v>
      </c>
      <c r="L45" s="45">
        <v>0</v>
      </c>
      <c r="M45" s="45">
        <v>0</v>
      </c>
      <c r="N45" s="90">
        <f t="shared" si="3"/>
        <v>0</v>
      </c>
      <c r="O45" s="83">
        <f t="shared" si="4"/>
        <v>5</v>
      </c>
      <c r="P45" s="83">
        <f t="shared" si="5"/>
        <v>1</v>
      </c>
      <c r="Q45" s="90">
        <f t="shared" si="6"/>
        <v>6</v>
      </c>
      <c r="R45" s="83">
        <v>5</v>
      </c>
      <c r="S45" s="83">
        <v>0</v>
      </c>
      <c r="T45" s="90">
        <f t="shared" si="7"/>
        <v>5</v>
      </c>
      <c r="U45" s="83">
        <v>0</v>
      </c>
      <c r="V45" s="83">
        <v>0</v>
      </c>
      <c r="W45" s="90">
        <f t="shared" si="8"/>
        <v>0</v>
      </c>
      <c r="X45" s="83">
        <f t="shared" si="9"/>
        <v>5</v>
      </c>
      <c r="Y45" s="83">
        <f t="shared" si="10"/>
        <v>0</v>
      </c>
      <c r="Z45" s="90">
        <f t="shared" si="11"/>
        <v>5</v>
      </c>
      <c r="AA45" s="355"/>
    </row>
    <row r="46" spans="1:27" ht="13.5" customHeight="1">
      <c r="A46" s="135">
        <v>40</v>
      </c>
      <c r="B46" s="136" t="s">
        <v>944</v>
      </c>
      <c r="C46" s="83">
        <v>144</v>
      </c>
      <c r="D46" s="83">
        <v>1</v>
      </c>
      <c r="E46" s="90">
        <f t="shared" si="0"/>
        <v>145</v>
      </c>
      <c r="F46" s="83">
        <v>0</v>
      </c>
      <c r="G46" s="83">
        <v>0</v>
      </c>
      <c r="H46" s="90">
        <f t="shared" si="1"/>
        <v>0</v>
      </c>
      <c r="I46" s="45">
        <v>11</v>
      </c>
      <c r="J46" s="45">
        <v>0</v>
      </c>
      <c r="K46" s="90">
        <f t="shared" si="2"/>
        <v>11</v>
      </c>
      <c r="L46" s="45">
        <v>0</v>
      </c>
      <c r="M46" s="45">
        <v>0</v>
      </c>
      <c r="N46" s="90">
        <f t="shared" si="3"/>
        <v>0</v>
      </c>
      <c r="O46" s="83">
        <f t="shared" si="4"/>
        <v>11</v>
      </c>
      <c r="P46" s="83">
        <f t="shared" si="5"/>
        <v>0</v>
      </c>
      <c r="Q46" s="90">
        <f t="shared" si="6"/>
        <v>11</v>
      </c>
      <c r="R46" s="83">
        <v>6</v>
      </c>
      <c r="S46" s="83">
        <v>0</v>
      </c>
      <c r="T46" s="90">
        <f t="shared" si="7"/>
        <v>6</v>
      </c>
      <c r="U46" s="83">
        <v>0</v>
      </c>
      <c r="V46" s="83">
        <v>0</v>
      </c>
      <c r="W46" s="90">
        <f t="shared" si="8"/>
        <v>0</v>
      </c>
      <c r="X46" s="83">
        <f t="shared" si="9"/>
        <v>6</v>
      </c>
      <c r="Y46" s="83">
        <f t="shared" si="10"/>
        <v>0</v>
      </c>
      <c r="Z46" s="90">
        <f t="shared" si="11"/>
        <v>6</v>
      </c>
      <c r="AA46" s="355"/>
    </row>
    <row r="47" spans="1:27" ht="13.5" customHeight="1">
      <c r="A47" s="135">
        <f>+A46+1</f>
        <v>41</v>
      </c>
      <c r="B47" s="136" t="s">
        <v>945</v>
      </c>
      <c r="C47" s="83">
        <v>4520</v>
      </c>
      <c r="D47" s="83">
        <v>218</v>
      </c>
      <c r="E47" s="90">
        <f t="shared" si="0"/>
        <v>4738</v>
      </c>
      <c r="F47" s="83">
        <v>1</v>
      </c>
      <c r="G47" s="83">
        <v>1</v>
      </c>
      <c r="H47" s="90">
        <f t="shared" si="1"/>
        <v>2</v>
      </c>
      <c r="I47" s="46">
        <v>84</v>
      </c>
      <c r="J47" s="46">
        <v>4</v>
      </c>
      <c r="K47" s="90">
        <f t="shared" si="2"/>
        <v>88</v>
      </c>
      <c r="L47" s="46">
        <v>4</v>
      </c>
      <c r="M47" s="46">
        <v>0</v>
      </c>
      <c r="N47" s="90">
        <f t="shared" si="3"/>
        <v>4</v>
      </c>
      <c r="O47" s="83">
        <f t="shared" si="4"/>
        <v>88</v>
      </c>
      <c r="P47" s="83">
        <f t="shared" si="5"/>
        <v>4</v>
      </c>
      <c r="Q47" s="90">
        <f t="shared" si="6"/>
        <v>92</v>
      </c>
      <c r="R47" s="83">
        <v>47</v>
      </c>
      <c r="S47" s="83">
        <v>0</v>
      </c>
      <c r="T47" s="90">
        <f t="shared" si="7"/>
        <v>47</v>
      </c>
      <c r="U47" s="83">
        <v>0</v>
      </c>
      <c r="V47" s="83">
        <v>0</v>
      </c>
      <c r="W47" s="90">
        <f t="shared" si="8"/>
        <v>0</v>
      </c>
      <c r="X47" s="83">
        <f t="shared" si="9"/>
        <v>47</v>
      </c>
      <c r="Y47" s="83">
        <f t="shared" si="10"/>
        <v>0</v>
      </c>
      <c r="Z47" s="90">
        <f t="shared" si="11"/>
        <v>47</v>
      </c>
      <c r="AA47" s="355"/>
    </row>
    <row r="48" spans="1:27" ht="13.5" customHeight="1">
      <c r="A48" s="358">
        <f>+A47+1</f>
        <v>42</v>
      </c>
      <c r="B48" s="359" t="s">
        <v>946</v>
      </c>
      <c r="C48" s="146">
        <v>621</v>
      </c>
      <c r="D48" s="146">
        <v>15</v>
      </c>
      <c r="E48" s="144">
        <f t="shared" si="0"/>
        <v>636</v>
      </c>
      <c r="F48" s="146">
        <v>4</v>
      </c>
      <c r="G48" s="146">
        <v>0</v>
      </c>
      <c r="H48" s="144">
        <f t="shared" si="1"/>
        <v>4</v>
      </c>
      <c r="I48" s="143">
        <v>42</v>
      </c>
      <c r="J48" s="143">
        <v>1</v>
      </c>
      <c r="K48" s="144">
        <f t="shared" si="2"/>
        <v>43</v>
      </c>
      <c r="L48" s="143">
        <v>1</v>
      </c>
      <c r="M48" s="143">
        <v>0</v>
      </c>
      <c r="N48" s="144">
        <f t="shared" si="3"/>
        <v>1</v>
      </c>
      <c r="O48" s="146">
        <f t="shared" si="4"/>
        <v>43</v>
      </c>
      <c r="P48" s="146">
        <f t="shared" si="5"/>
        <v>1</v>
      </c>
      <c r="Q48" s="144">
        <f t="shared" si="6"/>
        <v>44</v>
      </c>
      <c r="R48" s="146">
        <v>34</v>
      </c>
      <c r="S48" s="146">
        <v>1</v>
      </c>
      <c r="T48" s="144">
        <f t="shared" si="7"/>
        <v>35</v>
      </c>
      <c r="U48" s="146">
        <v>0</v>
      </c>
      <c r="V48" s="146">
        <v>0</v>
      </c>
      <c r="W48" s="144">
        <f t="shared" si="8"/>
        <v>0</v>
      </c>
      <c r="X48" s="146">
        <f t="shared" si="9"/>
        <v>34</v>
      </c>
      <c r="Y48" s="146">
        <f t="shared" si="10"/>
        <v>1</v>
      </c>
      <c r="Z48" s="144">
        <f t="shared" si="11"/>
        <v>35</v>
      </c>
      <c r="AA48" s="355"/>
    </row>
    <row r="49" spans="1:26" ht="12" customHeight="1">
      <c r="A49" s="135"/>
      <c r="B49" s="357"/>
      <c r="C49" s="65"/>
      <c r="D49" s="65"/>
      <c r="E49" s="66"/>
      <c r="F49" s="65"/>
      <c r="G49" s="65"/>
      <c r="H49" s="66"/>
      <c r="I49" s="65"/>
      <c r="J49" s="65"/>
      <c r="K49" s="66"/>
      <c r="L49" s="66"/>
      <c r="M49" s="66"/>
      <c r="N49" s="66"/>
      <c r="O49" s="66"/>
      <c r="P49" s="66"/>
      <c r="Q49" s="66"/>
      <c r="R49" s="65"/>
      <c r="S49" s="65"/>
      <c r="T49" s="66"/>
      <c r="U49" s="66"/>
      <c r="V49" s="66"/>
      <c r="W49" s="66"/>
      <c r="X49" s="66"/>
      <c r="Y49" s="66"/>
      <c r="Z49" s="66"/>
    </row>
    <row r="50" spans="1:26" s="258" customFormat="1" ht="22.5" customHeight="1">
      <c r="A50" s="135"/>
      <c r="B50" s="136"/>
      <c r="C50" s="65"/>
      <c r="D50" s="65"/>
      <c r="E50" s="66"/>
      <c r="F50" s="65"/>
      <c r="G50" s="65"/>
      <c r="H50" s="66"/>
      <c r="I50" s="65"/>
      <c r="J50" s="65"/>
      <c r="K50" s="66"/>
      <c r="L50" s="66"/>
      <c r="M50" s="66"/>
      <c r="N50" s="66"/>
      <c r="O50" s="66"/>
      <c r="P50" s="66"/>
      <c r="Q50" s="66"/>
      <c r="R50" s="65"/>
      <c r="S50" s="65"/>
      <c r="T50" s="66"/>
      <c r="U50" s="618" t="s">
        <v>1016</v>
      </c>
      <c r="V50" s="619"/>
      <c r="W50" s="619"/>
      <c r="X50" s="619"/>
      <c r="Y50" s="619"/>
      <c r="Z50" s="619"/>
    </row>
    <row r="51" spans="1:27" s="45" customFormat="1" ht="30" customHeight="1">
      <c r="A51" s="610" t="s">
        <v>1034</v>
      </c>
      <c r="B51" s="613" t="s">
        <v>445</v>
      </c>
      <c r="C51" s="579" t="s">
        <v>1131</v>
      </c>
      <c r="D51" s="580"/>
      <c r="E51" s="581"/>
      <c r="F51" s="579" t="s">
        <v>1132</v>
      </c>
      <c r="G51" s="580"/>
      <c r="H51" s="581"/>
      <c r="I51" s="570" t="s">
        <v>1128</v>
      </c>
      <c r="J51" s="577"/>
      <c r="K51" s="577"/>
      <c r="L51" s="577"/>
      <c r="M51" s="577"/>
      <c r="N51" s="577"/>
      <c r="O51" s="577"/>
      <c r="P51" s="577"/>
      <c r="Q51" s="578"/>
      <c r="R51" s="579" t="s">
        <v>1133</v>
      </c>
      <c r="S51" s="580"/>
      <c r="T51" s="580"/>
      <c r="U51" s="580"/>
      <c r="V51" s="580"/>
      <c r="W51" s="580"/>
      <c r="X51" s="580"/>
      <c r="Y51" s="580"/>
      <c r="Z51" s="580"/>
      <c r="AA51" s="46"/>
    </row>
    <row r="52" spans="1:27" s="45" customFormat="1" ht="30" customHeight="1">
      <c r="A52" s="611"/>
      <c r="B52" s="614"/>
      <c r="C52" s="574"/>
      <c r="D52" s="588"/>
      <c r="E52" s="589"/>
      <c r="F52" s="574"/>
      <c r="G52" s="588"/>
      <c r="H52" s="589"/>
      <c r="I52" s="574" t="s">
        <v>752</v>
      </c>
      <c r="J52" s="575"/>
      <c r="K52" s="576"/>
      <c r="L52" s="574" t="s">
        <v>753</v>
      </c>
      <c r="M52" s="575"/>
      <c r="N52" s="576"/>
      <c r="O52" s="570" t="s">
        <v>754</v>
      </c>
      <c r="P52" s="572"/>
      <c r="Q52" s="573"/>
      <c r="R52" s="570" t="s">
        <v>752</v>
      </c>
      <c r="S52" s="572"/>
      <c r="T52" s="573"/>
      <c r="U52" s="570" t="s">
        <v>753</v>
      </c>
      <c r="V52" s="572"/>
      <c r="W52" s="573"/>
      <c r="X52" s="570" t="s">
        <v>754</v>
      </c>
      <c r="Y52" s="572"/>
      <c r="Z52" s="572"/>
      <c r="AA52" s="46"/>
    </row>
    <row r="53" spans="1:27" s="45" customFormat="1" ht="36">
      <c r="A53" s="612"/>
      <c r="B53" s="615"/>
      <c r="C53" s="134" t="s">
        <v>441</v>
      </c>
      <c r="D53" s="33" t="s">
        <v>442</v>
      </c>
      <c r="E53" s="134" t="s">
        <v>446</v>
      </c>
      <c r="F53" s="134" t="s">
        <v>441</v>
      </c>
      <c r="G53" s="33" t="s">
        <v>442</v>
      </c>
      <c r="H53" s="134" t="s">
        <v>447</v>
      </c>
      <c r="I53" s="134" t="s">
        <v>441</v>
      </c>
      <c r="J53" s="33" t="s">
        <v>442</v>
      </c>
      <c r="K53" s="134" t="s">
        <v>447</v>
      </c>
      <c r="L53" s="134" t="s">
        <v>441</v>
      </c>
      <c r="M53" s="33" t="s">
        <v>442</v>
      </c>
      <c r="N53" s="134" t="s">
        <v>447</v>
      </c>
      <c r="O53" s="134" t="s">
        <v>441</v>
      </c>
      <c r="P53" s="33" t="s">
        <v>442</v>
      </c>
      <c r="Q53" s="145" t="s">
        <v>448</v>
      </c>
      <c r="R53" s="134" t="s">
        <v>441</v>
      </c>
      <c r="S53" s="33" t="s">
        <v>442</v>
      </c>
      <c r="T53" s="134" t="s">
        <v>447</v>
      </c>
      <c r="U53" s="134" t="s">
        <v>441</v>
      </c>
      <c r="V53" s="33" t="s">
        <v>442</v>
      </c>
      <c r="W53" s="145" t="s">
        <v>448</v>
      </c>
      <c r="X53" s="134" t="s">
        <v>441</v>
      </c>
      <c r="Y53" s="33" t="s">
        <v>442</v>
      </c>
      <c r="Z53" s="348" t="s">
        <v>448</v>
      </c>
      <c r="AA53" s="46"/>
    </row>
    <row r="54" spans="1:27" ht="13.5" customHeight="1">
      <c r="A54" s="135">
        <f>+A48+1</f>
        <v>43</v>
      </c>
      <c r="B54" s="136" t="s">
        <v>947</v>
      </c>
      <c r="C54" s="45">
        <v>1404</v>
      </c>
      <c r="D54" s="45">
        <v>32</v>
      </c>
      <c r="E54" s="90">
        <f>+D54+C54</f>
        <v>1436</v>
      </c>
      <c r="F54" s="45">
        <v>278</v>
      </c>
      <c r="G54" s="45">
        <v>0</v>
      </c>
      <c r="H54" s="90">
        <f>+G54+F54</f>
        <v>278</v>
      </c>
      <c r="I54" s="45">
        <v>13</v>
      </c>
      <c r="J54" s="45">
        <v>0</v>
      </c>
      <c r="K54" s="90">
        <f>+J54+I54</f>
        <v>13</v>
      </c>
      <c r="L54" s="45">
        <v>5</v>
      </c>
      <c r="M54" s="45">
        <v>0</v>
      </c>
      <c r="N54" s="90">
        <f>+M54+L54</f>
        <v>5</v>
      </c>
      <c r="O54" s="83">
        <f aca="true" t="shared" si="13" ref="O54:O92">+L54+I54</f>
        <v>18</v>
      </c>
      <c r="P54" s="83">
        <f aca="true" t="shared" si="14" ref="P54:P92">+M54+J54</f>
        <v>0</v>
      </c>
      <c r="Q54" s="90">
        <f>+P54+O54</f>
        <v>18</v>
      </c>
      <c r="R54" s="45">
        <v>14</v>
      </c>
      <c r="S54" s="45">
        <v>0</v>
      </c>
      <c r="T54" s="90">
        <f>+S54+R54</f>
        <v>14</v>
      </c>
      <c r="U54" s="45">
        <v>0</v>
      </c>
      <c r="V54" s="45">
        <v>0</v>
      </c>
      <c r="W54" s="90">
        <f>+V54+U54</f>
        <v>0</v>
      </c>
      <c r="X54" s="83">
        <f>+U54+R54</f>
        <v>14</v>
      </c>
      <c r="Y54" s="83">
        <f>+V54+S54</f>
        <v>0</v>
      </c>
      <c r="Z54" s="90">
        <f>+W54+T54</f>
        <v>14</v>
      </c>
      <c r="AA54" s="355"/>
    </row>
    <row r="55" spans="1:27" ht="13.5" customHeight="1">
      <c r="A55" s="135">
        <f>+A54+1</f>
        <v>44</v>
      </c>
      <c r="B55" s="136" t="s">
        <v>948</v>
      </c>
      <c r="C55" s="45">
        <v>164</v>
      </c>
      <c r="D55" s="45">
        <v>2</v>
      </c>
      <c r="E55" s="90">
        <f aca="true" t="shared" si="15" ref="E55:E92">+D55+C55</f>
        <v>166</v>
      </c>
      <c r="F55" s="45">
        <v>1</v>
      </c>
      <c r="G55" s="45">
        <v>0</v>
      </c>
      <c r="H55" s="90">
        <f aca="true" t="shared" si="16" ref="H55:H92">+G55+F55</f>
        <v>1</v>
      </c>
      <c r="I55" s="45">
        <v>11</v>
      </c>
      <c r="J55" s="45">
        <v>0</v>
      </c>
      <c r="K55" s="90">
        <f aca="true" t="shared" si="17" ref="K55:K92">+J55+I55</f>
        <v>11</v>
      </c>
      <c r="L55" s="45">
        <v>1</v>
      </c>
      <c r="M55" s="45">
        <v>0</v>
      </c>
      <c r="N55" s="90">
        <f aca="true" t="shared" si="18" ref="N55:N92">+M55+L55</f>
        <v>1</v>
      </c>
      <c r="O55" s="83">
        <f t="shared" si="13"/>
        <v>12</v>
      </c>
      <c r="P55" s="83">
        <f t="shared" si="14"/>
        <v>0</v>
      </c>
      <c r="Q55" s="90">
        <f aca="true" t="shared" si="19" ref="Q55:Q92">+P55+O55</f>
        <v>12</v>
      </c>
      <c r="R55" s="45">
        <v>8</v>
      </c>
      <c r="S55" s="45">
        <v>0</v>
      </c>
      <c r="T55" s="90">
        <f aca="true" t="shared" si="20" ref="T55:T92">+S55+R55</f>
        <v>8</v>
      </c>
      <c r="U55" s="45">
        <v>0</v>
      </c>
      <c r="V55" s="45">
        <v>0</v>
      </c>
      <c r="W55" s="90">
        <f aca="true" t="shared" si="21" ref="W55:W92">+V55+U55</f>
        <v>0</v>
      </c>
      <c r="X55" s="83">
        <f aca="true" t="shared" si="22" ref="X55:X92">+U55+R55</f>
        <v>8</v>
      </c>
      <c r="Y55" s="83">
        <f aca="true" t="shared" si="23" ref="Y55:Y92">+V55+S55</f>
        <v>0</v>
      </c>
      <c r="Z55" s="90">
        <f aca="true" t="shared" si="24" ref="Z55:Z92">+W55+T55</f>
        <v>8</v>
      </c>
      <c r="AA55" s="355"/>
    </row>
    <row r="56" spans="1:27" ht="13.5" customHeight="1">
      <c r="A56" s="135">
        <f aca="true" t="shared" si="25" ref="A56:A91">+A55+1</f>
        <v>45</v>
      </c>
      <c r="B56" s="136" t="s">
        <v>949</v>
      </c>
      <c r="C56" s="45">
        <v>5447</v>
      </c>
      <c r="D56" s="45">
        <v>182</v>
      </c>
      <c r="E56" s="90">
        <f t="shared" si="15"/>
        <v>5629</v>
      </c>
      <c r="F56" s="45">
        <v>2</v>
      </c>
      <c r="G56" s="45">
        <v>0</v>
      </c>
      <c r="H56" s="90">
        <f t="shared" si="16"/>
        <v>2</v>
      </c>
      <c r="I56" s="45">
        <v>47</v>
      </c>
      <c r="J56" s="45">
        <v>1</v>
      </c>
      <c r="K56" s="90">
        <f t="shared" si="17"/>
        <v>48</v>
      </c>
      <c r="L56" s="45">
        <v>1</v>
      </c>
      <c r="M56" s="45">
        <v>0</v>
      </c>
      <c r="N56" s="90">
        <f t="shared" si="18"/>
        <v>1</v>
      </c>
      <c r="O56" s="83">
        <f t="shared" si="13"/>
        <v>48</v>
      </c>
      <c r="P56" s="83">
        <f t="shared" si="14"/>
        <v>1</v>
      </c>
      <c r="Q56" s="90">
        <f t="shared" si="19"/>
        <v>49</v>
      </c>
      <c r="R56" s="45">
        <v>24</v>
      </c>
      <c r="S56" s="45">
        <v>0</v>
      </c>
      <c r="T56" s="90">
        <f t="shared" si="20"/>
        <v>24</v>
      </c>
      <c r="U56" s="45">
        <v>0</v>
      </c>
      <c r="V56" s="45">
        <v>0</v>
      </c>
      <c r="W56" s="90">
        <f t="shared" si="21"/>
        <v>0</v>
      </c>
      <c r="X56" s="83">
        <f t="shared" si="22"/>
        <v>24</v>
      </c>
      <c r="Y56" s="83">
        <f t="shared" si="23"/>
        <v>0</v>
      </c>
      <c r="Z56" s="90">
        <f t="shared" si="24"/>
        <v>24</v>
      </c>
      <c r="AA56" s="355"/>
    </row>
    <row r="57" spans="1:27" ht="13.5" customHeight="1">
      <c r="A57" s="135">
        <f t="shared" si="25"/>
        <v>46</v>
      </c>
      <c r="B57" s="136" t="s">
        <v>1171</v>
      </c>
      <c r="C57" s="45">
        <v>126</v>
      </c>
      <c r="D57" s="45">
        <v>2</v>
      </c>
      <c r="E57" s="90">
        <f t="shared" si="15"/>
        <v>128</v>
      </c>
      <c r="F57" s="45">
        <v>1</v>
      </c>
      <c r="G57" s="45">
        <v>0</v>
      </c>
      <c r="H57" s="90">
        <f t="shared" si="16"/>
        <v>1</v>
      </c>
      <c r="I57" s="45">
        <v>25</v>
      </c>
      <c r="J57" s="45">
        <v>0</v>
      </c>
      <c r="K57" s="90">
        <f t="shared" si="17"/>
        <v>25</v>
      </c>
      <c r="L57" s="45">
        <v>0</v>
      </c>
      <c r="M57" s="45">
        <v>0</v>
      </c>
      <c r="N57" s="90">
        <f t="shared" si="18"/>
        <v>0</v>
      </c>
      <c r="O57" s="83">
        <f t="shared" si="13"/>
        <v>25</v>
      </c>
      <c r="P57" s="83">
        <f t="shared" si="14"/>
        <v>0</v>
      </c>
      <c r="Q57" s="90">
        <f t="shared" si="19"/>
        <v>25</v>
      </c>
      <c r="R57" s="45">
        <v>36</v>
      </c>
      <c r="S57" s="45">
        <v>0</v>
      </c>
      <c r="T57" s="90">
        <f t="shared" si="20"/>
        <v>36</v>
      </c>
      <c r="U57" s="45">
        <v>0</v>
      </c>
      <c r="V57" s="45">
        <v>0</v>
      </c>
      <c r="W57" s="90">
        <f t="shared" si="21"/>
        <v>0</v>
      </c>
      <c r="X57" s="83">
        <f t="shared" si="22"/>
        <v>36</v>
      </c>
      <c r="Y57" s="83">
        <f t="shared" si="23"/>
        <v>0</v>
      </c>
      <c r="Z57" s="90">
        <f t="shared" si="24"/>
        <v>36</v>
      </c>
      <c r="AA57" s="355"/>
    </row>
    <row r="58" spans="1:27" ht="13.5" customHeight="1">
      <c r="A58" s="135">
        <f t="shared" si="25"/>
        <v>47</v>
      </c>
      <c r="B58" s="136" t="s">
        <v>950</v>
      </c>
      <c r="C58" s="45">
        <v>0</v>
      </c>
      <c r="D58" s="45">
        <v>0</v>
      </c>
      <c r="E58" s="90">
        <f t="shared" si="15"/>
        <v>0</v>
      </c>
      <c r="F58" s="45">
        <v>0</v>
      </c>
      <c r="G58" s="45">
        <v>0</v>
      </c>
      <c r="H58" s="90">
        <f t="shared" si="16"/>
        <v>0</v>
      </c>
      <c r="I58" s="45">
        <v>4</v>
      </c>
      <c r="J58" s="45">
        <v>0</v>
      </c>
      <c r="K58" s="90">
        <f t="shared" si="17"/>
        <v>4</v>
      </c>
      <c r="L58" s="45">
        <v>0</v>
      </c>
      <c r="M58" s="45">
        <v>0</v>
      </c>
      <c r="N58" s="90">
        <f t="shared" si="18"/>
        <v>0</v>
      </c>
      <c r="O58" s="83">
        <f t="shared" si="13"/>
        <v>4</v>
      </c>
      <c r="P58" s="83">
        <f t="shared" si="14"/>
        <v>0</v>
      </c>
      <c r="Q58" s="90">
        <f t="shared" si="19"/>
        <v>4</v>
      </c>
      <c r="R58" s="45">
        <v>14</v>
      </c>
      <c r="S58" s="45">
        <v>0</v>
      </c>
      <c r="T58" s="90">
        <f t="shared" si="20"/>
        <v>14</v>
      </c>
      <c r="U58" s="45">
        <v>0</v>
      </c>
      <c r="V58" s="45">
        <v>0</v>
      </c>
      <c r="W58" s="90">
        <f t="shared" si="21"/>
        <v>0</v>
      </c>
      <c r="X58" s="83">
        <f t="shared" si="22"/>
        <v>14</v>
      </c>
      <c r="Y58" s="83">
        <f t="shared" si="23"/>
        <v>0</v>
      </c>
      <c r="Z58" s="90">
        <f t="shared" si="24"/>
        <v>14</v>
      </c>
      <c r="AA58" s="355"/>
    </row>
    <row r="59" spans="1:27" ht="13.5" customHeight="1">
      <c r="A59" s="135">
        <f t="shared" si="25"/>
        <v>48</v>
      </c>
      <c r="B59" s="136" t="s">
        <v>951</v>
      </c>
      <c r="C59" s="45">
        <v>630</v>
      </c>
      <c r="D59" s="45">
        <v>62</v>
      </c>
      <c r="E59" s="90">
        <f t="shared" si="15"/>
        <v>692</v>
      </c>
      <c r="F59" s="45">
        <v>1</v>
      </c>
      <c r="G59" s="45">
        <v>0</v>
      </c>
      <c r="H59" s="90">
        <f t="shared" si="16"/>
        <v>1</v>
      </c>
      <c r="I59" s="45">
        <v>33</v>
      </c>
      <c r="J59" s="45">
        <v>0</v>
      </c>
      <c r="K59" s="90">
        <f t="shared" si="17"/>
        <v>33</v>
      </c>
      <c r="L59" s="45">
        <v>1</v>
      </c>
      <c r="M59" s="45">
        <v>0</v>
      </c>
      <c r="N59" s="90">
        <f t="shared" si="18"/>
        <v>1</v>
      </c>
      <c r="O59" s="83">
        <f t="shared" si="13"/>
        <v>34</v>
      </c>
      <c r="P59" s="83">
        <f t="shared" si="14"/>
        <v>0</v>
      </c>
      <c r="Q59" s="90">
        <f t="shared" si="19"/>
        <v>34</v>
      </c>
      <c r="R59" s="45">
        <v>18</v>
      </c>
      <c r="S59" s="45">
        <v>0</v>
      </c>
      <c r="T59" s="90">
        <f t="shared" si="20"/>
        <v>18</v>
      </c>
      <c r="U59" s="45">
        <v>0</v>
      </c>
      <c r="V59" s="45">
        <v>0</v>
      </c>
      <c r="W59" s="90">
        <f t="shared" si="21"/>
        <v>0</v>
      </c>
      <c r="X59" s="83">
        <f t="shared" si="22"/>
        <v>18</v>
      </c>
      <c r="Y59" s="83">
        <f t="shared" si="23"/>
        <v>0</v>
      </c>
      <c r="Z59" s="90">
        <f t="shared" si="24"/>
        <v>18</v>
      </c>
      <c r="AA59" s="355"/>
    </row>
    <row r="60" spans="1:27" ht="13.5" customHeight="1">
      <c r="A60" s="135">
        <f t="shared" si="25"/>
        <v>49</v>
      </c>
      <c r="B60" s="136" t="s">
        <v>952</v>
      </c>
      <c r="C60" s="45">
        <v>6</v>
      </c>
      <c r="D60" s="45">
        <v>0</v>
      </c>
      <c r="E60" s="90">
        <f t="shared" si="15"/>
        <v>6</v>
      </c>
      <c r="F60" s="45">
        <v>0</v>
      </c>
      <c r="G60" s="45">
        <v>0</v>
      </c>
      <c r="H60" s="90">
        <f t="shared" si="16"/>
        <v>0</v>
      </c>
      <c r="I60" s="45">
        <v>4</v>
      </c>
      <c r="J60" s="45">
        <v>0</v>
      </c>
      <c r="K60" s="90">
        <f t="shared" si="17"/>
        <v>4</v>
      </c>
      <c r="L60" s="45">
        <v>0</v>
      </c>
      <c r="M60" s="45">
        <v>0</v>
      </c>
      <c r="N60" s="90">
        <f t="shared" si="18"/>
        <v>0</v>
      </c>
      <c r="O60" s="83">
        <f t="shared" si="13"/>
        <v>4</v>
      </c>
      <c r="P60" s="83">
        <f t="shared" si="14"/>
        <v>0</v>
      </c>
      <c r="Q60" s="90">
        <f t="shared" si="19"/>
        <v>4</v>
      </c>
      <c r="R60" s="45">
        <v>2</v>
      </c>
      <c r="S60" s="45">
        <v>0</v>
      </c>
      <c r="T60" s="90">
        <f t="shared" si="20"/>
        <v>2</v>
      </c>
      <c r="U60" s="45">
        <v>0</v>
      </c>
      <c r="V60" s="45">
        <v>0</v>
      </c>
      <c r="W60" s="90">
        <f t="shared" si="21"/>
        <v>0</v>
      </c>
      <c r="X60" s="83">
        <f t="shared" si="22"/>
        <v>2</v>
      </c>
      <c r="Y60" s="83">
        <f t="shared" si="23"/>
        <v>0</v>
      </c>
      <c r="Z60" s="90">
        <f t="shared" si="24"/>
        <v>2</v>
      </c>
      <c r="AA60" s="355"/>
    </row>
    <row r="61" spans="1:27" ht="13.5" customHeight="1">
      <c r="A61" s="135">
        <f t="shared" si="25"/>
        <v>50</v>
      </c>
      <c r="B61" s="136" t="s">
        <v>953</v>
      </c>
      <c r="C61" s="45">
        <v>71</v>
      </c>
      <c r="D61" s="45">
        <v>6</v>
      </c>
      <c r="E61" s="90">
        <f t="shared" si="15"/>
        <v>77</v>
      </c>
      <c r="F61" s="45">
        <v>0</v>
      </c>
      <c r="G61" s="45">
        <v>0</v>
      </c>
      <c r="H61" s="90">
        <f t="shared" si="16"/>
        <v>0</v>
      </c>
      <c r="I61" s="45">
        <v>3</v>
      </c>
      <c r="J61" s="45">
        <v>0</v>
      </c>
      <c r="K61" s="90">
        <f t="shared" si="17"/>
        <v>3</v>
      </c>
      <c r="L61" s="45">
        <v>0</v>
      </c>
      <c r="M61" s="45">
        <v>0</v>
      </c>
      <c r="N61" s="90">
        <f t="shared" si="18"/>
        <v>0</v>
      </c>
      <c r="O61" s="83">
        <f t="shared" si="13"/>
        <v>3</v>
      </c>
      <c r="P61" s="83">
        <f t="shared" si="14"/>
        <v>0</v>
      </c>
      <c r="Q61" s="90">
        <f t="shared" si="19"/>
        <v>3</v>
      </c>
      <c r="R61" s="45">
        <v>6</v>
      </c>
      <c r="S61" s="45">
        <v>0</v>
      </c>
      <c r="T61" s="90">
        <f t="shared" si="20"/>
        <v>6</v>
      </c>
      <c r="U61" s="45">
        <v>0</v>
      </c>
      <c r="V61" s="45">
        <v>0</v>
      </c>
      <c r="W61" s="90">
        <f t="shared" si="21"/>
        <v>0</v>
      </c>
      <c r="X61" s="83">
        <f t="shared" si="22"/>
        <v>6</v>
      </c>
      <c r="Y61" s="83">
        <f t="shared" si="23"/>
        <v>0</v>
      </c>
      <c r="Z61" s="90">
        <f t="shared" si="24"/>
        <v>6</v>
      </c>
      <c r="AA61" s="355"/>
    </row>
    <row r="62" spans="1:27" ht="13.5" customHeight="1">
      <c r="A62" s="135">
        <f t="shared" si="25"/>
        <v>51</v>
      </c>
      <c r="B62" s="136" t="s">
        <v>954</v>
      </c>
      <c r="C62" s="45">
        <v>109</v>
      </c>
      <c r="D62" s="45">
        <v>1</v>
      </c>
      <c r="E62" s="90">
        <f t="shared" si="15"/>
        <v>110</v>
      </c>
      <c r="F62" s="45">
        <v>0</v>
      </c>
      <c r="G62" s="45">
        <v>0</v>
      </c>
      <c r="H62" s="90">
        <f t="shared" si="16"/>
        <v>0</v>
      </c>
      <c r="I62" s="45">
        <v>3</v>
      </c>
      <c r="J62" s="45">
        <v>0</v>
      </c>
      <c r="K62" s="90">
        <f t="shared" si="17"/>
        <v>3</v>
      </c>
      <c r="L62" s="45">
        <v>1</v>
      </c>
      <c r="M62" s="45">
        <v>0</v>
      </c>
      <c r="N62" s="90">
        <f t="shared" si="18"/>
        <v>1</v>
      </c>
      <c r="O62" s="83">
        <f t="shared" si="13"/>
        <v>4</v>
      </c>
      <c r="P62" s="83">
        <f t="shared" si="14"/>
        <v>0</v>
      </c>
      <c r="Q62" s="90">
        <f t="shared" si="19"/>
        <v>4</v>
      </c>
      <c r="R62" s="45">
        <v>6</v>
      </c>
      <c r="S62" s="45">
        <v>0</v>
      </c>
      <c r="T62" s="90">
        <f t="shared" si="20"/>
        <v>6</v>
      </c>
      <c r="U62" s="45">
        <v>0</v>
      </c>
      <c r="V62" s="45">
        <v>0</v>
      </c>
      <c r="W62" s="90">
        <f t="shared" si="21"/>
        <v>0</v>
      </c>
      <c r="X62" s="83">
        <f t="shared" si="22"/>
        <v>6</v>
      </c>
      <c r="Y62" s="83">
        <f t="shared" si="23"/>
        <v>0</v>
      </c>
      <c r="Z62" s="90">
        <f t="shared" si="24"/>
        <v>6</v>
      </c>
      <c r="AA62" s="355"/>
    </row>
    <row r="63" spans="1:27" ht="13.5" customHeight="1">
      <c r="A63" s="135">
        <f t="shared" si="25"/>
        <v>52</v>
      </c>
      <c r="B63" s="136" t="s">
        <v>955</v>
      </c>
      <c r="C63" s="45">
        <v>291</v>
      </c>
      <c r="D63" s="45">
        <v>12</v>
      </c>
      <c r="E63" s="90">
        <f t="shared" si="15"/>
        <v>303</v>
      </c>
      <c r="F63" s="45">
        <v>0</v>
      </c>
      <c r="G63" s="45">
        <v>0</v>
      </c>
      <c r="H63" s="90">
        <f t="shared" si="16"/>
        <v>0</v>
      </c>
      <c r="I63" s="45">
        <v>6</v>
      </c>
      <c r="J63" s="45">
        <v>0</v>
      </c>
      <c r="K63" s="90">
        <f t="shared" si="17"/>
        <v>6</v>
      </c>
      <c r="L63" s="45">
        <v>0</v>
      </c>
      <c r="M63" s="45">
        <v>0</v>
      </c>
      <c r="N63" s="90">
        <f t="shared" si="18"/>
        <v>0</v>
      </c>
      <c r="O63" s="83">
        <f t="shared" si="13"/>
        <v>6</v>
      </c>
      <c r="P63" s="83">
        <f t="shared" si="14"/>
        <v>0</v>
      </c>
      <c r="Q63" s="90">
        <f t="shared" si="19"/>
        <v>6</v>
      </c>
      <c r="R63" s="45">
        <v>13</v>
      </c>
      <c r="S63" s="45">
        <v>0</v>
      </c>
      <c r="T63" s="90">
        <f t="shared" si="20"/>
        <v>13</v>
      </c>
      <c r="U63" s="45">
        <v>0</v>
      </c>
      <c r="V63" s="45">
        <v>0</v>
      </c>
      <c r="W63" s="90">
        <f t="shared" si="21"/>
        <v>0</v>
      </c>
      <c r="X63" s="83">
        <f t="shared" si="22"/>
        <v>13</v>
      </c>
      <c r="Y63" s="83">
        <f t="shared" si="23"/>
        <v>0</v>
      </c>
      <c r="Z63" s="90">
        <f t="shared" si="24"/>
        <v>13</v>
      </c>
      <c r="AA63" s="355"/>
    </row>
    <row r="64" spans="1:27" ht="13.5" customHeight="1">
      <c r="A64" s="135">
        <f t="shared" si="25"/>
        <v>53</v>
      </c>
      <c r="B64" s="136" t="s">
        <v>956</v>
      </c>
      <c r="C64" s="45">
        <v>94</v>
      </c>
      <c r="D64" s="45">
        <v>4</v>
      </c>
      <c r="E64" s="90">
        <f t="shared" si="15"/>
        <v>98</v>
      </c>
      <c r="F64" s="45">
        <v>0</v>
      </c>
      <c r="G64" s="45">
        <v>0</v>
      </c>
      <c r="H64" s="90">
        <f t="shared" si="16"/>
        <v>0</v>
      </c>
      <c r="I64" s="45">
        <v>4</v>
      </c>
      <c r="J64" s="45">
        <v>0</v>
      </c>
      <c r="K64" s="90">
        <f t="shared" si="17"/>
        <v>4</v>
      </c>
      <c r="L64" s="45">
        <v>0</v>
      </c>
      <c r="M64" s="45">
        <v>0</v>
      </c>
      <c r="N64" s="90">
        <f t="shared" si="18"/>
        <v>0</v>
      </c>
      <c r="O64" s="83">
        <f t="shared" si="13"/>
        <v>4</v>
      </c>
      <c r="P64" s="83">
        <f t="shared" si="14"/>
        <v>0</v>
      </c>
      <c r="Q64" s="90">
        <f t="shared" si="19"/>
        <v>4</v>
      </c>
      <c r="R64" s="45">
        <v>6</v>
      </c>
      <c r="S64" s="45">
        <v>0</v>
      </c>
      <c r="T64" s="90">
        <f t="shared" si="20"/>
        <v>6</v>
      </c>
      <c r="U64" s="45">
        <v>0</v>
      </c>
      <c r="V64" s="45">
        <v>0</v>
      </c>
      <c r="W64" s="90">
        <f t="shared" si="21"/>
        <v>0</v>
      </c>
      <c r="X64" s="83">
        <f t="shared" si="22"/>
        <v>6</v>
      </c>
      <c r="Y64" s="83">
        <f t="shared" si="23"/>
        <v>0</v>
      </c>
      <c r="Z64" s="90">
        <f t="shared" si="24"/>
        <v>6</v>
      </c>
      <c r="AA64" s="355"/>
    </row>
    <row r="65" spans="1:27" ht="13.5" customHeight="1">
      <c r="A65" s="135">
        <f t="shared" si="25"/>
        <v>54</v>
      </c>
      <c r="B65" s="136" t="s">
        <v>957</v>
      </c>
      <c r="C65" s="45">
        <v>548</v>
      </c>
      <c r="D65" s="45">
        <v>23</v>
      </c>
      <c r="E65" s="90">
        <f t="shared" si="15"/>
        <v>571</v>
      </c>
      <c r="F65" s="45">
        <v>8</v>
      </c>
      <c r="G65" s="45">
        <v>0</v>
      </c>
      <c r="H65" s="90">
        <f t="shared" si="16"/>
        <v>8</v>
      </c>
      <c r="I65" s="45">
        <v>13</v>
      </c>
      <c r="J65" s="45">
        <v>2</v>
      </c>
      <c r="K65" s="90">
        <f t="shared" si="17"/>
        <v>15</v>
      </c>
      <c r="L65" s="45">
        <v>2</v>
      </c>
      <c r="M65" s="45">
        <v>1</v>
      </c>
      <c r="N65" s="90">
        <f t="shared" si="18"/>
        <v>3</v>
      </c>
      <c r="O65" s="83">
        <f t="shared" si="13"/>
        <v>15</v>
      </c>
      <c r="P65" s="83">
        <f t="shared" si="14"/>
        <v>3</v>
      </c>
      <c r="Q65" s="90">
        <f t="shared" si="19"/>
        <v>18</v>
      </c>
      <c r="R65" s="45">
        <v>11</v>
      </c>
      <c r="S65" s="45">
        <v>1</v>
      </c>
      <c r="T65" s="90">
        <f t="shared" si="20"/>
        <v>12</v>
      </c>
      <c r="U65" s="45">
        <v>0</v>
      </c>
      <c r="V65" s="45">
        <v>0</v>
      </c>
      <c r="W65" s="90">
        <f t="shared" si="21"/>
        <v>0</v>
      </c>
      <c r="X65" s="83">
        <f t="shared" si="22"/>
        <v>11</v>
      </c>
      <c r="Y65" s="83">
        <f t="shared" si="23"/>
        <v>1</v>
      </c>
      <c r="Z65" s="90">
        <f t="shared" si="24"/>
        <v>12</v>
      </c>
      <c r="AA65" s="355"/>
    </row>
    <row r="66" spans="1:27" ht="13.5" customHeight="1">
      <c r="A66" s="135">
        <f t="shared" si="25"/>
        <v>55</v>
      </c>
      <c r="B66" s="136" t="s">
        <v>958</v>
      </c>
      <c r="C66" s="45">
        <v>961</v>
      </c>
      <c r="D66" s="45">
        <v>34</v>
      </c>
      <c r="E66" s="90">
        <f t="shared" si="15"/>
        <v>995</v>
      </c>
      <c r="F66" s="45">
        <v>0</v>
      </c>
      <c r="G66" s="45">
        <v>0</v>
      </c>
      <c r="H66" s="90">
        <f t="shared" si="16"/>
        <v>0</v>
      </c>
      <c r="I66" s="45">
        <v>22</v>
      </c>
      <c r="J66" s="45">
        <v>1</v>
      </c>
      <c r="K66" s="90">
        <f t="shared" si="17"/>
        <v>23</v>
      </c>
      <c r="L66" s="45">
        <v>1</v>
      </c>
      <c r="M66" s="45">
        <v>0</v>
      </c>
      <c r="N66" s="90">
        <f t="shared" si="18"/>
        <v>1</v>
      </c>
      <c r="O66" s="83">
        <f t="shared" si="13"/>
        <v>23</v>
      </c>
      <c r="P66" s="83">
        <f t="shared" si="14"/>
        <v>1</v>
      </c>
      <c r="Q66" s="90">
        <f t="shared" si="19"/>
        <v>24</v>
      </c>
      <c r="R66" s="45">
        <v>10</v>
      </c>
      <c r="S66" s="45">
        <v>1</v>
      </c>
      <c r="T66" s="90">
        <f t="shared" si="20"/>
        <v>11</v>
      </c>
      <c r="U66" s="45">
        <v>0</v>
      </c>
      <c r="V66" s="45">
        <v>0</v>
      </c>
      <c r="W66" s="90">
        <f t="shared" si="21"/>
        <v>0</v>
      </c>
      <c r="X66" s="83">
        <f t="shared" si="22"/>
        <v>10</v>
      </c>
      <c r="Y66" s="83">
        <f t="shared" si="23"/>
        <v>1</v>
      </c>
      <c r="Z66" s="90">
        <f t="shared" si="24"/>
        <v>11</v>
      </c>
      <c r="AA66" s="355"/>
    </row>
    <row r="67" spans="1:27" ht="13.5" customHeight="1">
      <c r="A67" s="135">
        <f t="shared" si="25"/>
        <v>56</v>
      </c>
      <c r="B67" s="136" t="s">
        <v>959</v>
      </c>
      <c r="C67" s="45">
        <v>12</v>
      </c>
      <c r="D67" s="45">
        <v>0</v>
      </c>
      <c r="E67" s="90">
        <f t="shared" si="15"/>
        <v>12</v>
      </c>
      <c r="F67" s="45">
        <v>0</v>
      </c>
      <c r="G67" s="45">
        <v>0</v>
      </c>
      <c r="H67" s="90">
        <f t="shared" si="16"/>
        <v>0</v>
      </c>
      <c r="I67" s="45">
        <v>4</v>
      </c>
      <c r="J67" s="45">
        <v>0</v>
      </c>
      <c r="K67" s="90">
        <f t="shared" si="17"/>
        <v>4</v>
      </c>
      <c r="L67" s="45">
        <v>0</v>
      </c>
      <c r="M67" s="45">
        <v>0</v>
      </c>
      <c r="N67" s="90">
        <f t="shared" si="18"/>
        <v>0</v>
      </c>
      <c r="O67" s="83">
        <f t="shared" si="13"/>
        <v>4</v>
      </c>
      <c r="P67" s="83">
        <f t="shared" si="14"/>
        <v>0</v>
      </c>
      <c r="Q67" s="90">
        <f t="shared" si="19"/>
        <v>4</v>
      </c>
      <c r="R67" s="45">
        <v>10</v>
      </c>
      <c r="S67" s="45">
        <v>0</v>
      </c>
      <c r="T67" s="90">
        <f t="shared" si="20"/>
        <v>10</v>
      </c>
      <c r="U67" s="45">
        <v>0</v>
      </c>
      <c r="V67" s="45">
        <v>0</v>
      </c>
      <c r="W67" s="90">
        <f t="shared" si="21"/>
        <v>0</v>
      </c>
      <c r="X67" s="83">
        <f t="shared" si="22"/>
        <v>10</v>
      </c>
      <c r="Y67" s="83">
        <f t="shared" si="23"/>
        <v>0</v>
      </c>
      <c r="Z67" s="90">
        <f t="shared" si="24"/>
        <v>10</v>
      </c>
      <c r="AA67" s="355"/>
    </row>
    <row r="68" spans="1:27" ht="13.5" customHeight="1">
      <c r="A68" s="135">
        <f t="shared" si="25"/>
        <v>57</v>
      </c>
      <c r="B68" s="136" t="s">
        <v>960</v>
      </c>
      <c r="C68" s="45">
        <v>88</v>
      </c>
      <c r="D68" s="45">
        <v>1</v>
      </c>
      <c r="E68" s="90">
        <f t="shared" si="15"/>
        <v>89</v>
      </c>
      <c r="F68" s="45">
        <v>0</v>
      </c>
      <c r="G68" s="45">
        <v>0</v>
      </c>
      <c r="H68" s="90">
        <f t="shared" si="16"/>
        <v>0</v>
      </c>
      <c r="I68" s="45">
        <v>4</v>
      </c>
      <c r="J68" s="45">
        <v>0</v>
      </c>
      <c r="K68" s="90">
        <f t="shared" si="17"/>
        <v>4</v>
      </c>
      <c r="L68" s="45">
        <v>0</v>
      </c>
      <c r="M68" s="45">
        <v>0</v>
      </c>
      <c r="N68" s="90">
        <f t="shared" si="18"/>
        <v>0</v>
      </c>
      <c r="O68" s="83">
        <f t="shared" si="13"/>
        <v>4</v>
      </c>
      <c r="P68" s="83">
        <f t="shared" si="14"/>
        <v>0</v>
      </c>
      <c r="Q68" s="90">
        <f t="shared" si="19"/>
        <v>4</v>
      </c>
      <c r="R68" s="45">
        <v>3</v>
      </c>
      <c r="S68" s="45">
        <v>0</v>
      </c>
      <c r="T68" s="90">
        <f t="shared" si="20"/>
        <v>3</v>
      </c>
      <c r="U68" s="45">
        <v>0</v>
      </c>
      <c r="V68" s="45">
        <v>0</v>
      </c>
      <c r="W68" s="90">
        <f t="shared" si="21"/>
        <v>0</v>
      </c>
      <c r="X68" s="83">
        <f t="shared" si="22"/>
        <v>3</v>
      </c>
      <c r="Y68" s="83">
        <f t="shared" si="23"/>
        <v>0</v>
      </c>
      <c r="Z68" s="90">
        <f t="shared" si="24"/>
        <v>3</v>
      </c>
      <c r="AA68" s="355"/>
    </row>
    <row r="69" spans="1:27" ht="13.5" customHeight="1">
      <c r="A69" s="135">
        <f t="shared" si="25"/>
        <v>58</v>
      </c>
      <c r="B69" s="136" t="s">
        <v>961</v>
      </c>
      <c r="C69" s="45">
        <v>288</v>
      </c>
      <c r="D69" s="45">
        <v>4</v>
      </c>
      <c r="E69" s="90">
        <f t="shared" si="15"/>
        <v>292</v>
      </c>
      <c r="F69" s="45">
        <v>0</v>
      </c>
      <c r="G69" s="45">
        <v>0</v>
      </c>
      <c r="H69" s="90">
        <f t="shared" si="16"/>
        <v>0</v>
      </c>
      <c r="I69" s="45">
        <v>9</v>
      </c>
      <c r="J69" s="45">
        <v>1</v>
      </c>
      <c r="K69" s="90">
        <f t="shared" si="17"/>
        <v>10</v>
      </c>
      <c r="L69" s="45">
        <v>0</v>
      </c>
      <c r="M69" s="45">
        <v>0</v>
      </c>
      <c r="N69" s="90">
        <f t="shared" si="18"/>
        <v>0</v>
      </c>
      <c r="O69" s="83">
        <f t="shared" si="13"/>
        <v>9</v>
      </c>
      <c r="P69" s="83">
        <f t="shared" si="14"/>
        <v>1</v>
      </c>
      <c r="Q69" s="90">
        <f t="shared" si="19"/>
        <v>10</v>
      </c>
      <c r="R69" s="45">
        <v>22</v>
      </c>
      <c r="S69" s="45">
        <v>0</v>
      </c>
      <c r="T69" s="90">
        <f t="shared" si="20"/>
        <v>22</v>
      </c>
      <c r="U69" s="45">
        <v>2</v>
      </c>
      <c r="V69" s="45">
        <v>0</v>
      </c>
      <c r="W69" s="90">
        <f t="shared" si="21"/>
        <v>2</v>
      </c>
      <c r="X69" s="83">
        <f t="shared" si="22"/>
        <v>24</v>
      </c>
      <c r="Y69" s="83">
        <f t="shared" si="23"/>
        <v>0</v>
      </c>
      <c r="Z69" s="90">
        <f t="shared" si="24"/>
        <v>24</v>
      </c>
      <c r="AA69" s="355"/>
    </row>
    <row r="70" spans="1:27" ht="13.5" customHeight="1">
      <c r="A70" s="135">
        <f t="shared" si="25"/>
        <v>59</v>
      </c>
      <c r="B70" s="136" t="s">
        <v>962</v>
      </c>
      <c r="C70" s="45">
        <v>894</v>
      </c>
      <c r="D70" s="45">
        <v>148</v>
      </c>
      <c r="E70" s="90">
        <f t="shared" si="15"/>
        <v>1042</v>
      </c>
      <c r="F70" s="45">
        <v>0</v>
      </c>
      <c r="G70" s="45">
        <v>0</v>
      </c>
      <c r="H70" s="90">
        <f t="shared" si="16"/>
        <v>0</v>
      </c>
      <c r="I70" s="45">
        <v>37</v>
      </c>
      <c r="J70" s="45">
        <v>5</v>
      </c>
      <c r="K70" s="90">
        <f t="shared" si="17"/>
        <v>42</v>
      </c>
      <c r="L70" s="45">
        <v>0</v>
      </c>
      <c r="M70" s="45">
        <v>0</v>
      </c>
      <c r="N70" s="90">
        <f t="shared" si="18"/>
        <v>0</v>
      </c>
      <c r="O70" s="83">
        <f t="shared" si="13"/>
        <v>37</v>
      </c>
      <c r="P70" s="83">
        <f t="shared" si="14"/>
        <v>5</v>
      </c>
      <c r="Q70" s="90">
        <f t="shared" si="19"/>
        <v>42</v>
      </c>
      <c r="R70" s="45">
        <v>20</v>
      </c>
      <c r="S70" s="45">
        <v>2</v>
      </c>
      <c r="T70" s="90">
        <f t="shared" si="20"/>
        <v>22</v>
      </c>
      <c r="U70" s="45">
        <v>0</v>
      </c>
      <c r="V70" s="45">
        <v>0</v>
      </c>
      <c r="W70" s="90">
        <f t="shared" si="21"/>
        <v>0</v>
      </c>
      <c r="X70" s="83">
        <f t="shared" si="22"/>
        <v>20</v>
      </c>
      <c r="Y70" s="83">
        <f t="shared" si="23"/>
        <v>2</v>
      </c>
      <c r="Z70" s="90">
        <f t="shared" si="24"/>
        <v>22</v>
      </c>
      <c r="AA70" s="355"/>
    </row>
    <row r="71" spans="1:27" ht="13.5" customHeight="1">
      <c r="A71" s="135">
        <f t="shared" si="25"/>
        <v>60</v>
      </c>
      <c r="B71" s="136" t="s">
        <v>963</v>
      </c>
      <c r="C71" s="45">
        <v>113</v>
      </c>
      <c r="D71" s="45">
        <v>2</v>
      </c>
      <c r="E71" s="90">
        <f t="shared" si="15"/>
        <v>115</v>
      </c>
      <c r="F71" s="45">
        <v>1</v>
      </c>
      <c r="G71" s="45">
        <v>0</v>
      </c>
      <c r="H71" s="90">
        <f t="shared" si="16"/>
        <v>1</v>
      </c>
      <c r="I71" s="45">
        <v>9</v>
      </c>
      <c r="J71" s="45">
        <v>1</v>
      </c>
      <c r="K71" s="90">
        <f t="shared" si="17"/>
        <v>10</v>
      </c>
      <c r="L71" s="45">
        <v>2</v>
      </c>
      <c r="M71" s="45">
        <v>0</v>
      </c>
      <c r="N71" s="90">
        <f t="shared" si="18"/>
        <v>2</v>
      </c>
      <c r="O71" s="83">
        <f t="shared" si="13"/>
        <v>11</v>
      </c>
      <c r="P71" s="83">
        <f t="shared" si="14"/>
        <v>1</v>
      </c>
      <c r="Q71" s="90">
        <f t="shared" si="19"/>
        <v>12</v>
      </c>
      <c r="R71" s="45">
        <v>11</v>
      </c>
      <c r="S71" s="45">
        <v>0</v>
      </c>
      <c r="T71" s="90">
        <f t="shared" si="20"/>
        <v>11</v>
      </c>
      <c r="U71" s="45">
        <v>0</v>
      </c>
      <c r="V71" s="45">
        <v>0</v>
      </c>
      <c r="W71" s="90">
        <f t="shared" si="21"/>
        <v>0</v>
      </c>
      <c r="X71" s="83">
        <f t="shared" si="22"/>
        <v>11</v>
      </c>
      <c r="Y71" s="83">
        <f t="shared" si="23"/>
        <v>0</v>
      </c>
      <c r="Z71" s="90">
        <f t="shared" si="24"/>
        <v>11</v>
      </c>
      <c r="AA71" s="355"/>
    </row>
    <row r="72" spans="1:27" ht="13.5" customHeight="1">
      <c r="A72" s="135">
        <f t="shared" si="25"/>
        <v>61</v>
      </c>
      <c r="B72" s="136" t="s">
        <v>964</v>
      </c>
      <c r="C72" s="45">
        <v>336</v>
      </c>
      <c r="D72" s="45">
        <v>9</v>
      </c>
      <c r="E72" s="90">
        <f t="shared" si="15"/>
        <v>345</v>
      </c>
      <c r="F72" s="45">
        <v>0</v>
      </c>
      <c r="G72" s="45">
        <v>0</v>
      </c>
      <c r="H72" s="90">
        <f t="shared" si="16"/>
        <v>0</v>
      </c>
      <c r="I72" s="45">
        <v>11</v>
      </c>
      <c r="J72" s="45">
        <v>1</v>
      </c>
      <c r="K72" s="90">
        <f t="shared" si="17"/>
        <v>12</v>
      </c>
      <c r="L72" s="45">
        <v>0</v>
      </c>
      <c r="M72" s="45">
        <v>0</v>
      </c>
      <c r="N72" s="90">
        <f t="shared" si="18"/>
        <v>0</v>
      </c>
      <c r="O72" s="83">
        <f t="shared" si="13"/>
        <v>11</v>
      </c>
      <c r="P72" s="83">
        <f t="shared" si="14"/>
        <v>1</v>
      </c>
      <c r="Q72" s="90">
        <f t="shared" si="19"/>
        <v>12</v>
      </c>
      <c r="R72" s="45">
        <v>9</v>
      </c>
      <c r="S72" s="45">
        <v>0</v>
      </c>
      <c r="T72" s="90">
        <f t="shared" si="20"/>
        <v>9</v>
      </c>
      <c r="U72" s="45">
        <v>0</v>
      </c>
      <c r="V72" s="45">
        <v>0</v>
      </c>
      <c r="W72" s="90">
        <f t="shared" si="21"/>
        <v>0</v>
      </c>
      <c r="X72" s="83">
        <f t="shared" si="22"/>
        <v>9</v>
      </c>
      <c r="Y72" s="83">
        <f t="shared" si="23"/>
        <v>0</v>
      </c>
      <c r="Z72" s="90">
        <f t="shared" si="24"/>
        <v>9</v>
      </c>
      <c r="AA72" s="355"/>
    </row>
    <row r="73" spans="1:27" ht="13.5" customHeight="1">
      <c r="A73" s="135">
        <f t="shared" si="25"/>
        <v>62</v>
      </c>
      <c r="B73" s="136" t="s">
        <v>965</v>
      </c>
      <c r="C73" s="45">
        <v>27</v>
      </c>
      <c r="D73" s="45">
        <v>0</v>
      </c>
      <c r="E73" s="90">
        <f t="shared" si="15"/>
        <v>27</v>
      </c>
      <c r="F73" s="45">
        <v>0</v>
      </c>
      <c r="G73" s="45">
        <v>0</v>
      </c>
      <c r="H73" s="90">
        <f t="shared" si="16"/>
        <v>0</v>
      </c>
      <c r="I73" s="45">
        <v>1</v>
      </c>
      <c r="J73" s="45">
        <v>0</v>
      </c>
      <c r="K73" s="90">
        <f t="shared" si="17"/>
        <v>1</v>
      </c>
      <c r="L73" s="45">
        <v>0</v>
      </c>
      <c r="M73" s="45">
        <v>0</v>
      </c>
      <c r="N73" s="90">
        <f t="shared" si="18"/>
        <v>0</v>
      </c>
      <c r="O73" s="83">
        <f t="shared" si="13"/>
        <v>1</v>
      </c>
      <c r="P73" s="83">
        <f t="shared" si="14"/>
        <v>0</v>
      </c>
      <c r="Q73" s="90">
        <f t="shared" si="19"/>
        <v>1</v>
      </c>
      <c r="R73" s="45">
        <v>1</v>
      </c>
      <c r="S73" s="45">
        <v>0</v>
      </c>
      <c r="T73" s="90">
        <f t="shared" si="20"/>
        <v>1</v>
      </c>
      <c r="U73" s="45">
        <v>0</v>
      </c>
      <c r="V73" s="45">
        <v>0</v>
      </c>
      <c r="W73" s="90">
        <f t="shared" si="21"/>
        <v>0</v>
      </c>
      <c r="X73" s="83">
        <f t="shared" si="22"/>
        <v>1</v>
      </c>
      <c r="Y73" s="83">
        <f t="shared" si="23"/>
        <v>0</v>
      </c>
      <c r="Z73" s="90">
        <f t="shared" si="24"/>
        <v>1</v>
      </c>
      <c r="AA73" s="355"/>
    </row>
    <row r="74" spans="1:27" ht="13.5" customHeight="1">
      <c r="A74" s="135">
        <f t="shared" si="25"/>
        <v>63</v>
      </c>
      <c r="B74" s="136" t="s">
        <v>1187</v>
      </c>
      <c r="C74" s="45">
        <v>70</v>
      </c>
      <c r="D74" s="45">
        <v>0</v>
      </c>
      <c r="E74" s="90">
        <f t="shared" si="15"/>
        <v>70</v>
      </c>
      <c r="F74" s="45">
        <v>0</v>
      </c>
      <c r="G74" s="45">
        <v>0</v>
      </c>
      <c r="H74" s="90">
        <f t="shared" si="16"/>
        <v>0</v>
      </c>
      <c r="I74" s="45">
        <v>18</v>
      </c>
      <c r="J74" s="45">
        <v>0</v>
      </c>
      <c r="K74" s="90">
        <f t="shared" si="17"/>
        <v>18</v>
      </c>
      <c r="L74" s="45">
        <v>0</v>
      </c>
      <c r="M74" s="45">
        <v>0</v>
      </c>
      <c r="N74" s="90">
        <f t="shared" si="18"/>
        <v>0</v>
      </c>
      <c r="O74" s="83">
        <f t="shared" si="13"/>
        <v>18</v>
      </c>
      <c r="P74" s="83">
        <f t="shared" si="14"/>
        <v>0</v>
      </c>
      <c r="Q74" s="90">
        <f t="shared" si="19"/>
        <v>18</v>
      </c>
      <c r="R74" s="45">
        <v>23</v>
      </c>
      <c r="S74" s="45">
        <v>5</v>
      </c>
      <c r="T74" s="90">
        <f t="shared" si="20"/>
        <v>28</v>
      </c>
      <c r="U74" s="45">
        <v>0</v>
      </c>
      <c r="V74" s="45">
        <v>0</v>
      </c>
      <c r="W74" s="90">
        <f t="shared" si="21"/>
        <v>0</v>
      </c>
      <c r="X74" s="83">
        <f t="shared" si="22"/>
        <v>23</v>
      </c>
      <c r="Y74" s="83">
        <f t="shared" si="23"/>
        <v>5</v>
      </c>
      <c r="Z74" s="90">
        <f t="shared" si="24"/>
        <v>28</v>
      </c>
      <c r="AA74" s="355"/>
    </row>
    <row r="75" spans="1:27" ht="13.5" customHeight="1">
      <c r="A75" s="135">
        <f t="shared" si="25"/>
        <v>64</v>
      </c>
      <c r="B75" s="136" t="s">
        <v>967</v>
      </c>
      <c r="C75" s="45">
        <v>467</v>
      </c>
      <c r="D75" s="45">
        <v>40</v>
      </c>
      <c r="E75" s="90">
        <f t="shared" si="15"/>
        <v>507</v>
      </c>
      <c r="F75" s="45">
        <v>0</v>
      </c>
      <c r="G75" s="45">
        <v>0</v>
      </c>
      <c r="H75" s="90">
        <f t="shared" si="16"/>
        <v>0</v>
      </c>
      <c r="I75" s="45">
        <v>34</v>
      </c>
      <c r="J75" s="45">
        <v>2</v>
      </c>
      <c r="K75" s="90">
        <f t="shared" si="17"/>
        <v>36</v>
      </c>
      <c r="L75" s="45">
        <v>0</v>
      </c>
      <c r="M75" s="45">
        <v>1</v>
      </c>
      <c r="N75" s="90">
        <f t="shared" si="18"/>
        <v>1</v>
      </c>
      <c r="O75" s="83">
        <f t="shared" si="13"/>
        <v>34</v>
      </c>
      <c r="P75" s="83">
        <f t="shared" si="14"/>
        <v>3</v>
      </c>
      <c r="Q75" s="90">
        <f t="shared" si="19"/>
        <v>37</v>
      </c>
      <c r="R75" s="45">
        <v>8</v>
      </c>
      <c r="S75" s="45">
        <v>0</v>
      </c>
      <c r="T75" s="90">
        <f t="shared" si="20"/>
        <v>8</v>
      </c>
      <c r="U75" s="45">
        <v>0</v>
      </c>
      <c r="V75" s="45">
        <v>0</v>
      </c>
      <c r="W75" s="90">
        <f t="shared" si="21"/>
        <v>0</v>
      </c>
      <c r="X75" s="83">
        <f t="shared" si="22"/>
        <v>8</v>
      </c>
      <c r="Y75" s="83">
        <f t="shared" si="23"/>
        <v>0</v>
      </c>
      <c r="Z75" s="90">
        <f t="shared" si="24"/>
        <v>8</v>
      </c>
      <c r="AA75" s="355"/>
    </row>
    <row r="76" spans="1:27" ht="13.5" customHeight="1">
      <c r="A76" s="135">
        <f t="shared" si="25"/>
        <v>65</v>
      </c>
      <c r="B76" s="136" t="s">
        <v>968</v>
      </c>
      <c r="C76" s="45">
        <v>28</v>
      </c>
      <c r="D76" s="45">
        <v>0</v>
      </c>
      <c r="E76" s="90">
        <f t="shared" si="15"/>
        <v>28</v>
      </c>
      <c r="F76" s="45">
        <v>0</v>
      </c>
      <c r="G76" s="45">
        <v>0</v>
      </c>
      <c r="H76" s="90">
        <f t="shared" si="16"/>
        <v>0</v>
      </c>
      <c r="I76" s="45">
        <v>2</v>
      </c>
      <c r="J76" s="45">
        <v>0</v>
      </c>
      <c r="K76" s="90">
        <f t="shared" si="17"/>
        <v>2</v>
      </c>
      <c r="L76" s="45">
        <v>0</v>
      </c>
      <c r="M76" s="45">
        <v>0</v>
      </c>
      <c r="N76" s="90">
        <f t="shared" si="18"/>
        <v>0</v>
      </c>
      <c r="O76" s="83">
        <f t="shared" si="13"/>
        <v>2</v>
      </c>
      <c r="P76" s="83">
        <f t="shared" si="14"/>
        <v>0</v>
      </c>
      <c r="Q76" s="90">
        <f t="shared" si="19"/>
        <v>2</v>
      </c>
      <c r="R76" s="45">
        <v>7</v>
      </c>
      <c r="S76" s="45">
        <v>0</v>
      </c>
      <c r="T76" s="90">
        <f t="shared" si="20"/>
        <v>7</v>
      </c>
      <c r="U76" s="45">
        <v>0</v>
      </c>
      <c r="V76" s="45">
        <v>0</v>
      </c>
      <c r="W76" s="90">
        <f t="shared" si="21"/>
        <v>0</v>
      </c>
      <c r="X76" s="83">
        <f t="shared" si="22"/>
        <v>7</v>
      </c>
      <c r="Y76" s="83">
        <f t="shared" si="23"/>
        <v>0</v>
      </c>
      <c r="Z76" s="90">
        <f t="shared" si="24"/>
        <v>7</v>
      </c>
      <c r="AA76" s="355"/>
    </row>
    <row r="77" spans="1:27" ht="13.5" customHeight="1">
      <c r="A77" s="135">
        <f t="shared" si="25"/>
        <v>66</v>
      </c>
      <c r="B77" s="136" t="s">
        <v>969</v>
      </c>
      <c r="C77" s="45">
        <v>0</v>
      </c>
      <c r="D77" s="45">
        <v>0</v>
      </c>
      <c r="E77" s="90">
        <f t="shared" si="15"/>
        <v>0</v>
      </c>
      <c r="F77" s="45">
        <v>0</v>
      </c>
      <c r="G77" s="45">
        <v>0</v>
      </c>
      <c r="H77" s="90">
        <f t="shared" si="16"/>
        <v>0</v>
      </c>
      <c r="I77" s="45">
        <v>6</v>
      </c>
      <c r="J77" s="45">
        <v>0</v>
      </c>
      <c r="K77" s="90">
        <f t="shared" si="17"/>
        <v>6</v>
      </c>
      <c r="L77" s="45">
        <v>0</v>
      </c>
      <c r="M77" s="45">
        <v>0</v>
      </c>
      <c r="N77" s="90">
        <f t="shared" si="18"/>
        <v>0</v>
      </c>
      <c r="O77" s="83">
        <f t="shared" si="13"/>
        <v>6</v>
      </c>
      <c r="P77" s="83">
        <f t="shared" si="14"/>
        <v>0</v>
      </c>
      <c r="Q77" s="90">
        <f t="shared" si="19"/>
        <v>6</v>
      </c>
      <c r="R77" s="45">
        <v>5</v>
      </c>
      <c r="S77" s="45">
        <v>0</v>
      </c>
      <c r="T77" s="90">
        <f t="shared" si="20"/>
        <v>5</v>
      </c>
      <c r="U77" s="45">
        <v>0</v>
      </c>
      <c r="V77" s="45">
        <v>0</v>
      </c>
      <c r="W77" s="90">
        <f t="shared" si="21"/>
        <v>0</v>
      </c>
      <c r="X77" s="83">
        <f t="shared" si="22"/>
        <v>5</v>
      </c>
      <c r="Y77" s="83">
        <f t="shared" si="23"/>
        <v>0</v>
      </c>
      <c r="Z77" s="90">
        <f t="shared" si="24"/>
        <v>5</v>
      </c>
      <c r="AA77" s="355"/>
    </row>
    <row r="78" spans="1:27" ht="13.5" customHeight="1">
      <c r="A78" s="135">
        <f t="shared" si="25"/>
        <v>67</v>
      </c>
      <c r="B78" s="136" t="s">
        <v>970</v>
      </c>
      <c r="C78" s="45">
        <v>3921</v>
      </c>
      <c r="D78" s="45">
        <v>22</v>
      </c>
      <c r="E78" s="90">
        <f t="shared" si="15"/>
        <v>3943</v>
      </c>
      <c r="F78" s="45">
        <v>159</v>
      </c>
      <c r="G78" s="45">
        <v>0</v>
      </c>
      <c r="H78" s="90">
        <f t="shared" si="16"/>
        <v>159</v>
      </c>
      <c r="I78" s="45">
        <v>84</v>
      </c>
      <c r="J78" s="45">
        <v>0</v>
      </c>
      <c r="K78" s="90">
        <f t="shared" si="17"/>
        <v>84</v>
      </c>
      <c r="L78" s="45">
        <v>39</v>
      </c>
      <c r="M78" s="45">
        <v>0</v>
      </c>
      <c r="N78" s="90">
        <f t="shared" si="18"/>
        <v>39</v>
      </c>
      <c r="O78" s="83">
        <f t="shared" si="13"/>
        <v>123</v>
      </c>
      <c r="P78" s="83">
        <f t="shared" si="14"/>
        <v>0</v>
      </c>
      <c r="Q78" s="90">
        <f t="shared" si="19"/>
        <v>123</v>
      </c>
      <c r="R78" s="45">
        <v>29</v>
      </c>
      <c r="S78" s="45">
        <v>0</v>
      </c>
      <c r="T78" s="90">
        <f t="shared" si="20"/>
        <v>29</v>
      </c>
      <c r="U78" s="45">
        <v>4</v>
      </c>
      <c r="V78" s="45">
        <v>0</v>
      </c>
      <c r="W78" s="90">
        <f t="shared" si="21"/>
        <v>4</v>
      </c>
      <c r="X78" s="83">
        <f t="shared" si="22"/>
        <v>33</v>
      </c>
      <c r="Y78" s="83">
        <f t="shared" si="23"/>
        <v>0</v>
      </c>
      <c r="Z78" s="90">
        <f t="shared" si="24"/>
        <v>33</v>
      </c>
      <c r="AA78" s="355"/>
    </row>
    <row r="79" spans="1:27" ht="13.5" customHeight="1">
      <c r="A79" s="135">
        <f t="shared" si="25"/>
        <v>68</v>
      </c>
      <c r="B79" s="136" t="s">
        <v>971</v>
      </c>
      <c r="C79" s="45">
        <v>81</v>
      </c>
      <c r="D79" s="45">
        <v>4</v>
      </c>
      <c r="E79" s="90">
        <f t="shared" si="15"/>
        <v>85</v>
      </c>
      <c r="F79" s="45">
        <v>0</v>
      </c>
      <c r="G79" s="45">
        <v>0</v>
      </c>
      <c r="H79" s="90">
        <f t="shared" si="16"/>
        <v>0</v>
      </c>
      <c r="I79" s="45">
        <v>2</v>
      </c>
      <c r="J79" s="45">
        <v>1</v>
      </c>
      <c r="K79" s="90">
        <f t="shared" si="17"/>
        <v>3</v>
      </c>
      <c r="L79" s="45">
        <v>0</v>
      </c>
      <c r="M79" s="45">
        <v>0</v>
      </c>
      <c r="N79" s="90">
        <f t="shared" si="18"/>
        <v>0</v>
      </c>
      <c r="O79" s="83">
        <f t="shared" si="13"/>
        <v>2</v>
      </c>
      <c r="P79" s="83">
        <f t="shared" si="14"/>
        <v>1</v>
      </c>
      <c r="Q79" s="90">
        <f t="shared" si="19"/>
        <v>3</v>
      </c>
      <c r="R79" s="45">
        <v>5</v>
      </c>
      <c r="S79" s="45">
        <v>0</v>
      </c>
      <c r="T79" s="90">
        <f t="shared" si="20"/>
        <v>5</v>
      </c>
      <c r="U79" s="45">
        <v>0</v>
      </c>
      <c r="V79" s="45">
        <v>0</v>
      </c>
      <c r="W79" s="90">
        <f t="shared" si="21"/>
        <v>0</v>
      </c>
      <c r="X79" s="83">
        <f t="shared" si="22"/>
        <v>5</v>
      </c>
      <c r="Y79" s="83">
        <f t="shared" si="23"/>
        <v>0</v>
      </c>
      <c r="Z79" s="90">
        <f t="shared" si="24"/>
        <v>5</v>
      </c>
      <c r="AA79" s="355"/>
    </row>
    <row r="80" spans="1:27" ht="13.5" customHeight="1">
      <c r="A80" s="135">
        <f t="shared" si="25"/>
        <v>69</v>
      </c>
      <c r="B80" s="136" t="s">
        <v>972</v>
      </c>
      <c r="C80" s="45">
        <v>44</v>
      </c>
      <c r="D80" s="45">
        <v>0</v>
      </c>
      <c r="E80" s="90">
        <f t="shared" si="15"/>
        <v>44</v>
      </c>
      <c r="F80" s="45">
        <v>0</v>
      </c>
      <c r="G80" s="45">
        <v>0</v>
      </c>
      <c r="H80" s="90">
        <f t="shared" si="16"/>
        <v>0</v>
      </c>
      <c r="I80" s="45">
        <v>1</v>
      </c>
      <c r="J80" s="45">
        <v>0</v>
      </c>
      <c r="K80" s="90">
        <f t="shared" si="17"/>
        <v>1</v>
      </c>
      <c r="L80" s="45">
        <v>0</v>
      </c>
      <c r="M80" s="45">
        <v>0</v>
      </c>
      <c r="N80" s="90">
        <f t="shared" si="18"/>
        <v>0</v>
      </c>
      <c r="O80" s="83">
        <f t="shared" si="13"/>
        <v>1</v>
      </c>
      <c r="P80" s="83">
        <f t="shared" si="14"/>
        <v>0</v>
      </c>
      <c r="Q80" s="90">
        <f t="shared" si="19"/>
        <v>1</v>
      </c>
      <c r="R80" s="45">
        <v>1</v>
      </c>
      <c r="S80" s="45">
        <v>0</v>
      </c>
      <c r="T80" s="90">
        <f t="shared" si="20"/>
        <v>1</v>
      </c>
      <c r="U80" s="45">
        <v>0</v>
      </c>
      <c r="V80" s="45">
        <v>0</v>
      </c>
      <c r="W80" s="90">
        <f t="shared" si="21"/>
        <v>0</v>
      </c>
      <c r="X80" s="83">
        <f t="shared" si="22"/>
        <v>1</v>
      </c>
      <c r="Y80" s="83">
        <f t="shared" si="23"/>
        <v>0</v>
      </c>
      <c r="Z80" s="90">
        <f t="shared" si="24"/>
        <v>1</v>
      </c>
      <c r="AA80" s="355"/>
    </row>
    <row r="81" spans="1:27" ht="13.5" customHeight="1">
      <c r="A81" s="135">
        <f t="shared" si="25"/>
        <v>70</v>
      </c>
      <c r="B81" s="136" t="s">
        <v>973</v>
      </c>
      <c r="C81" s="45">
        <v>267</v>
      </c>
      <c r="D81" s="45">
        <v>43</v>
      </c>
      <c r="E81" s="90">
        <f t="shared" si="15"/>
        <v>310</v>
      </c>
      <c r="F81" s="45">
        <v>0</v>
      </c>
      <c r="G81" s="45">
        <v>0</v>
      </c>
      <c r="H81" s="90">
        <f t="shared" si="16"/>
        <v>0</v>
      </c>
      <c r="I81" s="45">
        <v>10</v>
      </c>
      <c r="J81" s="45">
        <v>0</v>
      </c>
      <c r="K81" s="90">
        <f t="shared" si="17"/>
        <v>10</v>
      </c>
      <c r="L81" s="45">
        <v>0</v>
      </c>
      <c r="M81" s="45">
        <v>0</v>
      </c>
      <c r="N81" s="90">
        <f t="shared" si="18"/>
        <v>0</v>
      </c>
      <c r="O81" s="83">
        <f t="shared" si="13"/>
        <v>10</v>
      </c>
      <c r="P81" s="83">
        <f t="shared" si="14"/>
        <v>0</v>
      </c>
      <c r="Q81" s="90">
        <f t="shared" si="19"/>
        <v>10</v>
      </c>
      <c r="R81" s="45">
        <v>6</v>
      </c>
      <c r="S81" s="45">
        <v>0</v>
      </c>
      <c r="T81" s="90">
        <f t="shared" si="20"/>
        <v>6</v>
      </c>
      <c r="U81" s="45">
        <v>0</v>
      </c>
      <c r="V81" s="45">
        <v>0</v>
      </c>
      <c r="W81" s="90">
        <f t="shared" si="21"/>
        <v>0</v>
      </c>
      <c r="X81" s="83">
        <f t="shared" si="22"/>
        <v>6</v>
      </c>
      <c r="Y81" s="83">
        <f t="shared" si="23"/>
        <v>0</v>
      </c>
      <c r="Z81" s="90">
        <f t="shared" si="24"/>
        <v>6</v>
      </c>
      <c r="AA81" s="355"/>
    </row>
    <row r="82" spans="1:27" ht="13.5" customHeight="1">
      <c r="A82" s="135">
        <f t="shared" si="25"/>
        <v>71</v>
      </c>
      <c r="B82" s="136" t="s">
        <v>974</v>
      </c>
      <c r="C82" s="45">
        <v>113</v>
      </c>
      <c r="D82" s="45">
        <v>1</v>
      </c>
      <c r="E82" s="90">
        <f t="shared" si="15"/>
        <v>114</v>
      </c>
      <c r="F82" s="45">
        <v>1</v>
      </c>
      <c r="G82" s="45">
        <v>0</v>
      </c>
      <c r="H82" s="90">
        <f t="shared" si="16"/>
        <v>1</v>
      </c>
      <c r="I82" s="45">
        <v>4</v>
      </c>
      <c r="J82" s="45">
        <v>1</v>
      </c>
      <c r="K82" s="90">
        <f t="shared" si="17"/>
        <v>5</v>
      </c>
      <c r="L82" s="45">
        <v>0</v>
      </c>
      <c r="M82" s="45">
        <v>0</v>
      </c>
      <c r="N82" s="90">
        <f t="shared" si="18"/>
        <v>0</v>
      </c>
      <c r="O82" s="83">
        <f t="shared" si="13"/>
        <v>4</v>
      </c>
      <c r="P82" s="83">
        <f t="shared" si="14"/>
        <v>1</v>
      </c>
      <c r="Q82" s="90">
        <f t="shared" si="19"/>
        <v>5</v>
      </c>
      <c r="R82" s="45">
        <v>5</v>
      </c>
      <c r="S82" s="45">
        <v>0</v>
      </c>
      <c r="T82" s="90">
        <f t="shared" si="20"/>
        <v>5</v>
      </c>
      <c r="U82" s="45">
        <v>0</v>
      </c>
      <c r="V82" s="45">
        <v>0</v>
      </c>
      <c r="W82" s="90">
        <f t="shared" si="21"/>
        <v>0</v>
      </c>
      <c r="X82" s="83">
        <f t="shared" si="22"/>
        <v>5</v>
      </c>
      <c r="Y82" s="83">
        <f t="shared" si="23"/>
        <v>0</v>
      </c>
      <c r="Z82" s="90">
        <f t="shared" si="24"/>
        <v>5</v>
      </c>
      <c r="AA82" s="355"/>
    </row>
    <row r="83" spans="1:27" ht="13.5" customHeight="1">
      <c r="A83" s="135">
        <f t="shared" si="25"/>
        <v>72</v>
      </c>
      <c r="B83" s="136" t="s">
        <v>975</v>
      </c>
      <c r="C83" s="45">
        <v>103</v>
      </c>
      <c r="D83" s="45">
        <v>0</v>
      </c>
      <c r="E83" s="90">
        <f t="shared" si="15"/>
        <v>103</v>
      </c>
      <c r="F83" s="45">
        <v>0</v>
      </c>
      <c r="G83" s="45">
        <v>0</v>
      </c>
      <c r="H83" s="90">
        <f t="shared" si="16"/>
        <v>0</v>
      </c>
      <c r="I83" s="45">
        <v>17</v>
      </c>
      <c r="J83" s="45">
        <v>0</v>
      </c>
      <c r="K83" s="90">
        <f t="shared" si="17"/>
        <v>17</v>
      </c>
      <c r="L83" s="45">
        <v>0</v>
      </c>
      <c r="M83" s="45">
        <v>0</v>
      </c>
      <c r="N83" s="90">
        <f t="shared" si="18"/>
        <v>0</v>
      </c>
      <c r="O83" s="83">
        <f t="shared" si="13"/>
        <v>17</v>
      </c>
      <c r="P83" s="83">
        <f t="shared" si="14"/>
        <v>0</v>
      </c>
      <c r="Q83" s="90">
        <f t="shared" si="19"/>
        <v>17</v>
      </c>
      <c r="R83" s="45">
        <v>26</v>
      </c>
      <c r="S83" s="45">
        <v>0</v>
      </c>
      <c r="T83" s="90">
        <f t="shared" si="20"/>
        <v>26</v>
      </c>
      <c r="U83" s="45">
        <v>0</v>
      </c>
      <c r="V83" s="45">
        <v>0</v>
      </c>
      <c r="W83" s="90">
        <f t="shared" si="21"/>
        <v>0</v>
      </c>
      <c r="X83" s="83">
        <f t="shared" si="22"/>
        <v>26</v>
      </c>
      <c r="Y83" s="83">
        <f t="shared" si="23"/>
        <v>0</v>
      </c>
      <c r="Z83" s="90">
        <f t="shared" si="24"/>
        <v>26</v>
      </c>
      <c r="AA83" s="355"/>
    </row>
    <row r="84" spans="1:27" ht="13.5" customHeight="1">
      <c r="A84" s="135">
        <f t="shared" si="25"/>
        <v>73</v>
      </c>
      <c r="B84" s="136" t="s">
        <v>976</v>
      </c>
      <c r="C84" s="45">
        <v>0</v>
      </c>
      <c r="D84" s="45">
        <v>0</v>
      </c>
      <c r="E84" s="90">
        <f t="shared" si="15"/>
        <v>0</v>
      </c>
      <c r="F84" s="45">
        <v>0</v>
      </c>
      <c r="G84" s="45">
        <v>0</v>
      </c>
      <c r="H84" s="90">
        <f t="shared" si="16"/>
        <v>0</v>
      </c>
      <c r="I84" s="45">
        <v>5</v>
      </c>
      <c r="J84" s="45">
        <v>0</v>
      </c>
      <c r="K84" s="90">
        <f t="shared" si="17"/>
        <v>5</v>
      </c>
      <c r="L84" s="45">
        <v>0</v>
      </c>
      <c r="M84" s="45">
        <v>0</v>
      </c>
      <c r="N84" s="90">
        <f t="shared" si="18"/>
        <v>0</v>
      </c>
      <c r="O84" s="83">
        <f t="shared" si="13"/>
        <v>5</v>
      </c>
      <c r="P84" s="83">
        <f t="shared" si="14"/>
        <v>0</v>
      </c>
      <c r="Q84" s="90">
        <f t="shared" si="19"/>
        <v>5</v>
      </c>
      <c r="R84" s="45">
        <v>15</v>
      </c>
      <c r="S84" s="45">
        <v>0</v>
      </c>
      <c r="T84" s="90">
        <f t="shared" si="20"/>
        <v>15</v>
      </c>
      <c r="U84" s="45">
        <v>0</v>
      </c>
      <c r="V84" s="45">
        <v>0</v>
      </c>
      <c r="W84" s="90">
        <f t="shared" si="21"/>
        <v>0</v>
      </c>
      <c r="X84" s="83">
        <f t="shared" si="22"/>
        <v>15</v>
      </c>
      <c r="Y84" s="83">
        <f t="shared" si="23"/>
        <v>0</v>
      </c>
      <c r="Z84" s="90">
        <f t="shared" si="24"/>
        <v>15</v>
      </c>
      <c r="AA84" s="355"/>
    </row>
    <row r="85" spans="1:27" ht="13.5" customHeight="1">
      <c r="A85" s="135">
        <f t="shared" si="25"/>
        <v>74</v>
      </c>
      <c r="B85" s="136" t="s">
        <v>977</v>
      </c>
      <c r="C85" s="45">
        <v>492</v>
      </c>
      <c r="D85" s="45">
        <v>8</v>
      </c>
      <c r="E85" s="90">
        <f t="shared" si="15"/>
        <v>500</v>
      </c>
      <c r="F85" s="45">
        <v>0</v>
      </c>
      <c r="G85" s="45">
        <v>0</v>
      </c>
      <c r="H85" s="90">
        <f t="shared" si="16"/>
        <v>0</v>
      </c>
      <c r="I85" s="45">
        <v>8</v>
      </c>
      <c r="J85" s="45">
        <v>0</v>
      </c>
      <c r="K85" s="90">
        <f t="shared" si="17"/>
        <v>8</v>
      </c>
      <c r="L85" s="45">
        <v>0</v>
      </c>
      <c r="M85" s="45">
        <v>0</v>
      </c>
      <c r="N85" s="90">
        <f t="shared" si="18"/>
        <v>0</v>
      </c>
      <c r="O85" s="83">
        <f t="shared" si="13"/>
        <v>8</v>
      </c>
      <c r="P85" s="83">
        <f t="shared" si="14"/>
        <v>0</v>
      </c>
      <c r="Q85" s="90">
        <f t="shared" si="19"/>
        <v>8</v>
      </c>
      <c r="R85" s="45">
        <v>5</v>
      </c>
      <c r="S85" s="45">
        <v>0</v>
      </c>
      <c r="T85" s="90">
        <f t="shared" si="20"/>
        <v>5</v>
      </c>
      <c r="U85" s="45">
        <v>0</v>
      </c>
      <c r="V85" s="45">
        <v>0</v>
      </c>
      <c r="W85" s="90">
        <f t="shared" si="21"/>
        <v>0</v>
      </c>
      <c r="X85" s="83">
        <f t="shared" si="22"/>
        <v>5</v>
      </c>
      <c r="Y85" s="83">
        <f t="shared" si="23"/>
        <v>0</v>
      </c>
      <c r="Z85" s="90">
        <f t="shared" si="24"/>
        <v>5</v>
      </c>
      <c r="AA85" s="355"/>
    </row>
    <row r="86" spans="1:27" ht="13.5" customHeight="1">
      <c r="A86" s="135">
        <f t="shared" si="25"/>
        <v>75</v>
      </c>
      <c r="B86" s="136" t="s">
        <v>978</v>
      </c>
      <c r="C86" s="45">
        <v>0</v>
      </c>
      <c r="D86" s="45">
        <v>0</v>
      </c>
      <c r="E86" s="90">
        <f t="shared" si="15"/>
        <v>0</v>
      </c>
      <c r="F86" s="45">
        <v>0</v>
      </c>
      <c r="G86" s="45">
        <v>0</v>
      </c>
      <c r="H86" s="90">
        <f t="shared" si="16"/>
        <v>0</v>
      </c>
      <c r="I86" s="45">
        <v>1</v>
      </c>
      <c r="J86" s="45">
        <v>0</v>
      </c>
      <c r="K86" s="90">
        <f t="shared" si="17"/>
        <v>1</v>
      </c>
      <c r="L86" s="45">
        <v>0</v>
      </c>
      <c r="M86" s="45">
        <v>0</v>
      </c>
      <c r="N86" s="90">
        <f t="shared" si="18"/>
        <v>0</v>
      </c>
      <c r="O86" s="83">
        <f t="shared" si="13"/>
        <v>1</v>
      </c>
      <c r="P86" s="83">
        <f t="shared" si="14"/>
        <v>0</v>
      </c>
      <c r="Q86" s="90">
        <f t="shared" si="19"/>
        <v>1</v>
      </c>
      <c r="R86" s="45">
        <v>0</v>
      </c>
      <c r="S86" s="45">
        <v>0</v>
      </c>
      <c r="T86" s="90">
        <f t="shared" si="20"/>
        <v>0</v>
      </c>
      <c r="U86" s="45">
        <v>0</v>
      </c>
      <c r="V86" s="45">
        <v>0</v>
      </c>
      <c r="W86" s="90">
        <f t="shared" si="21"/>
        <v>0</v>
      </c>
      <c r="X86" s="83">
        <f t="shared" si="22"/>
        <v>0</v>
      </c>
      <c r="Y86" s="83">
        <f t="shared" si="23"/>
        <v>0</v>
      </c>
      <c r="Z86" s="90">
        <f t="shared" si="24"/>
        <v>0</v>
      </c>
      <c r="AA86" s="355"/>
    </row>
    <row r="87" spans="1:27" ht="13.5" customHeight="1">
      <c r="A87" s="135">
        <f t="shared" si="25"/>
        <v>76</v>
      </c>
      <c r="B87" s="136" t="s">
        <v>902</v>
      </c>
      <c r="C87" s="45">
        <v>14</v>
      </c>
      <c r="D87" s="45">
        <v>0</v>
      </c>
      <c r="E87" s="90">
        <f t="shared" si="15"/>
        <v>14</v>
      </c>
      <c r="F87" s="45">
        <v>0</v>
      </c>
      <c r="G87" s="45">
        <v>0</v>
      </c>
      <c r="H87" s="90">
        <f t="shared" si="16"/>
        <v>0</v>
      </c>
      <c r="I87" s="45">
        <v>0</v>
      </c>
      <c r="J87" s="45">
        <v>0</v>
      </c>
      <c r="K87" s="90">
        <f t="shared" si="17"/>
        <v>0</v>
      </c>
      <c r="L87" s="45">
        <v>0</v>
      </c>
      <c r="M87" s="45">
        <v>0</v>
      </c>
      <c r="N87" s="90">
        <f t="shared" si="18"/>
        <v>0</v>
      </c>
      <c r="O87" s="83">
        <f t="shared" si="13"/>
        <v>0</v>
      </c>
      <c r="P87" s="83">
        <f t="shared" si="14"/>
        <v>0</v>
      </c>
      <c r="Q87" s="90">
        <f t="shared" si="19"/>
        <v>0</v>
      </c>
      <c r="R87" s="45">
        <v>3</v>
      </c>
      <c r="S87" s="45">
        <v>0</v>
      </c>
      <c r="T87" s="90">
        <f t="shared" si="20"/>
        <v>3</v>
      </c>
      <c r="U87" s="45">
        <v>0</v>
      </c>
      <c r="V87" s="45">
        <v>0</v>
      </c>
      <c r="W87" s="90">
        <f t="shared" si="21"/>
        <v>0</v>
      </c>
      <c r="X87" s="83">
        <f t="shared" si="22"/>
        <v>3</v>
      </c>
      <c r="Y87" s="83">
        <f t="shared" si="23"/>
        <v>0</v>
      </c>
      <c r="Z87" s="90">
        <f t="shared" si="24"/>
        <v>3</v>
      </c>
      <c r="AA87" s="355"/>
    </row>
    <row r="88" spans="1:27" ht="13.5" customHeight="1">
      <c r="A88" s="135">
        <f t="shared" si="25"/>
        <v>77</v>
      </c>
      <c r="B88" s="136" t="s">
        <v>979</v>
      </c>
      <c r="C88" s="45">
        <v>198</v>
      </c>
      <c r="D88" s="45">
        <v>7</v>
      </c>
      <c r="E88" s="90">
        <f t="shared" si="15"/>
        <v>205</v>
      </c>
      <c r="F88" s="45">
        <v>0</v>
      </c>
      <c r="G88" s="45">
        <v>0</v>
      </c>
      <c r="H88" s="90">
        <f t="shared" si="16"/>
        <v>0</v>
      </c>
      <c r="I88" s="45">
        <v>5</v>
      </c>
      <c r="J88" s="45">
        <v>0</v>
      </c>
      <c r="K88" s="90">
        <f t="shared" si="17"/>
        <v>5</v>
      </c>
      <c r="L88" s="45">
        <v>0</v>
      </c>
      <c r="M88" s="45">
        <v>0</v>
      </c>
      <c r="N88" s="90">
        <f t="shared" si="18"/>
        <v>0</v>
      </c>
      <c r="O88" s="83">
        <f t="shared" si="13"/>
        <v>5</v>
      </c>
      <c r="P88" s="83">
        <f t="shared" si="14"/>
        <v>0</v>
      </c>
      <c r="Q88" s="90">
        <f t="shared" si="19"/>
        <v>5</v>
      </c>
      <c r="R88" s="45">
        <v>4</v>
      </c>
      <c r="S88" s="45">
        <v>3</v>
      </c>
      <c r="T88" s="90">
        <f t="shared" si="20"/>
        <v>7</v>
      </c>
      <c r="U88" s="45">
        <v>0</v>
      </c>
      <c r="V88" s="45">
        <v>0</v>
      </c>
      <c r="W88" s="90">
        <f t="shared" si="21"/>
        <v>0</v>
      </c>
      <c r="X88" s="83">
        <f t="shared" si="22"/>
        <v>4</v>
      </c>
      <c r="Y88" s="83">
        <f t="shared" si="23"/>
        <v>3</v>
      </c>
      <c r="Z88" s="90">
        <f t="shared" si="24"/>
        <v>7</v>
      </c>
      <c r="AA88" s="355"/>
    </row>
    <row r="89" spans="1:27" ht="13.5" customHeight="1">
      <c r="A89" s="135">
        <f t="shared" si="25"/>
        <v>78</v>
      </c>
      <c r="B89" s="356" t="s">
        <v>903</v>
      </c>
      <c r="C89" s="45">
        <v>1143</v>
      </c>
      <c r="D89" s="45">
        <v>9</v>
      </c>
      <c r="E89" s="90">
        <f t="shared" si="15"/>
        <v>1152</v>
      </c>
      <c r="F89" s="45">
        <v>1</v>
      </c>
      <c r="G89" s="45">
        <v>0</v>
      </c>
      <c r="H89" s="90">
        <f t="shared" si="16"/>
        <v>1</v>
      </c>
      <c r="I89" s="45">
        <v>5</v>
      </c>
      <c r="J89" s="45">
        <v>0</v>
      </c>
      <c r="K89" s="90">
        <f t="shared" si="17"/>
        <v>5</v>
      </c>
      <c r="L89" s="45">
        <v>2</v>
      </c>
      <c r="M89" s="45">
        <v>0</v>
      </c>
      <c r="N89" s="90">
        <f t="shared" si="18"/>
        <v>2</v>
      </c>
      <c r="O89" s="83">
        <f t="shared" si="13"/>
        <v>7</v>
      </c>
      <c r="P89" s="83">
        <f t="shared" si="14"/>
        <v>0</v>
      </c>
      <c r="Q89" s="90">
        <f t="shared" si="19"/>
        <v>7</v>
      </c>
      <c r="R89" s="45">
        <v>6</v>
      </c>
      <c r="S89" s="45">
        <v>0</v>
      </c>
      <c r="T89" s="90">
        <f t="shared" si="20"/>
        <v>6</v>
      </c>
      <c r="U89" s="45">
        <v>0</v>
      </c>
      <c r="V89" s="45">
        <v>0</v>
      </c>
      <c r="W89" s="90">
        <f t="shared" si="21"/>
        <v>0</v>
      </c>
      <c r="X89" s="83">
        <f t="shared" si="22"/>
        <v>6</v>
      </c>
      <c r="Y89" s="83">
        <f t="shared" si="23"/>
        <v>0</v>
      </c>
      <c r="Z89" s="90">
        <f t="shared" si="24"/>
        <v>6</v>
      </c>
      <c r="AA89" s="355"/>
    </row>
    <row r="90" spans="1:27" ht="13.5" customHeight="1">
      <c r="A90" s="135">
        <f t="shared" si="25"/>
        <v>79</v>
      </c>
      <c r="B90" s="356" t="s">
        <v>904</v>
      </c>
      <c r="C90" s="45">
        <v>29</v>
      </c>
      <c r="D90" s="45">
        <v>1</v>
      </c>
      <c r="E90" s="90">
        <f t="shared" si="15"/>
        <v>30</v>
      </c>
      <c r="F90" s="45">
        <v>0</v>
      </c>
      <c r="G90" s="45">
        <v>0</v>
      </c>
      <c r="H90" s="90">
        <f t="shared" si="16"/>
        <v>0</v>
      </c>
      <c r="I90" s="45">
        <v>2</v>
      </c>
      <c r="J90" s="45">
        <v>0</v>
      </c>
      <c r="K90" s="90">
        <f t="shared" si="17"/>
        <v>2</v>
      </c>
      <c r="L90" s="45">
        <v>0</v>
      </c>
      <c r="M90" s="45">
        <v>0</v>
      </c>
      <c r="N90" s="90">
        <f t="shared" si="18"/>
        <v>0</v>
      </c>
      <c r="O90" s="83">
        <f t="shared" si="13"/>
        <v>2</v>
      </c>
      <c r="P90" s="83">
        <f t="shared" si="14"/>
        <v>0</v>
      </c>
      <c r="Q90" s="90">
        <f t="shared" si="19"/>
        <v>2</v>
      </c>
      <c r="R90" s="45">
        <v>0</v>
      </c>
      <c r="S90" s="45">
        <v>0</v>
      </c>
      <c r="T90" s="90">
        <f t="shared" si="20"/>
        <v>0</v>
      </c>
      <c r="U90" s="45">
        <v>0</v>
      </c>
      <c r="V90" s="45">
        <v>0</v>
      </c>
      <c r="W90" s="90">
        <f t="shared" si="21"/>
        <v>0</v>
      </c>
      <c r="X90" s="83">
        <f t="shared" si="22"/>
        <v>0</v>
      </c>
      <c r="Y90" s="83">
        <f t="shared" si="23"/>
        <v>0</v>
      </c>
      <c r="Z90" s="90">
        <f t="shared" si="24"/>
        <v>0</v>
      </c>
      <c r="AA90" s="355"/>
    </row>
    <row r="91" spans="1:27" ht="13.5" customHeight="1">
      <c r="A91" s="135">
        <f t="shared" si="25"/>
        <v>80</v>
      </c>
      <c r="B91" s="356" t="s">
        <v>905</v>
      </c>
      <c r="C91" s="45">
        <v>0</v>
      </c>
      <c r="D91" s="45">
        <v>0</v>
      </c>
      <c r="E91" s="90">
        <f t="shared" si="15"/>
        <v>0</v>
      </c>
      <c r="F91" s="45">
        <v>0</v>
      </c>
      <c r="G91" s="45">
        <v>0</v>
      </c>
      <c r="H91" s="90">
        <f t="shared" si="16"/>
        <v>0</v>
      </c>
      <c r="I91" s="45">
        <v>7</v>
      </c>
      <c r="J91" s="45">
        <v>0</v>
      </c>
      <c r="K91" s="90">
        <f t="shared" si="17"/>
        <v>7</v>
      </c>
      <c r="L91" s="45">
        <v>0</v>
      </c>
      <c r="M91" s="45">
        <v>0</v>
      </c>
      <c r="N91" s="90">
        <f t="shared" si="18"/>
        <v>0</v>
      </c>
      <c r="O91" s="83">
        <f t="shared" si="13"/>
        <v>7</v>
      </c>
      <c r="P91" s="83">
        <f t="shared" si="14"/>
        <v>0</v>
      </c>
      <c r="Q91" s="90">
        <f t="shared" si="19"/>
        <v>7</v>
      </c>
      <c r="R91" s="45">
        <v>7</v>
      </c>
      <c r="S91" s="45">
        <v>0</v>
      </c>
      <c r="T91" s="90">
        <f t="shared" si="20"/>
        <v>7</v>
      </c>
      <c r="U91" s="45">
        <v>0</v>
      </c>
      <c r="V91" s="45">
        <v>0</v>
      </c>
      <c r="W91" s="90">
        <f t="shared" si="21"/>
        <v>0</v>
      </c>
      <c r="X91" s="83">
        <f t="shared" si="22"/>
        <v>7</v>
      </c>
      <c r="Y91" s="83">
        <f t="shared" si="23"/>
        <v>0</v>
      </c>
      <c r="Z91" s="90">
        <f t="shared" si="24"/>
        <v>7</v>
      </c>
      <c r="AA91" s="355"/>
    </row>
    <row r="92" spans="1:27" ht="13.5" customHeight="1">
      <c r="A92" s="135">
        <f>+A91+1</f>
        <v>81</v>
      </c>
      <c r="B92" s="356" t="s">
        <v>906</v>
      </c>
      <c r="C92" s="45">
        <v>394</v>
      </c>
      <c r="D92" s="45">
        <v>35</v>
      </c>
      <c r="E92" s="90">
        <f t="shared" si="15"/>
        <v>429</v>
      </c>
      <c r="F92" s="45">
        <v>0</v>
      </c>
      <c r="G92" s="45">
        <v>0</v>
      </c>
      <c r="H92" s="90">
        <f t="shared" si="16"/>
        <v>0</v>
      </c>
      <c r="I92" s="45">
        <v>6</v>
      </c>
      <c r="J92" s="45">
        <v>0</v>
      </c>
      <c r="K92" s="90">
        <f t="shared" si="17"/>
        <v>6</v>
      </c>
      <c r="L92" s="45">
        <v>0</v>
      </c>
      <c r="M92" s="45">
        <v>0</v>
      </c>
      <c r="N92" s="90">
        <f t="shared" si="18"/>
        <v>0</v>
      </c>
      <c r="O92" s="83">
        <f t="shared" si="13"/>
        <v>6</v>
      </c>
      <c r="P92" s="83">
        <f t="shared" si="14"/>
        <v>0</v>
      </c>
      <c r="Q92" s="90">
        <f t="shared" si="19"/>
        <v>6</v>
      </c>
      <c r="R92" s="45">
        <v>7</v>
      </c>
      <c r="S92" s="45">
        <v>0</v>
      </c>
      <c r="T92" s="90">
        <f t="shared" si="20"/>
        <v>7</v>
      </c>
      <c r="U92" s="45">
        <v>0</v>
      </c>
      <c r="V92" s="45">
        <v>0</v>
      </c>
      <c r="W92" s="90">
        <f t="shared" si="21"/>
        <v>0</v>
      </c>
      <c r="X92" s="83">
        <f t="shared" si="22"/>
        <v>7</v>
      </c>
      <c r="Y92" s="83">
        <f t="shared" si="23"/>
        <v>0</v>
      </c>
      <c r="Z92" s="90">
        <f t="shared" si="24"/>
        <v>7</v>
      </c>
      <c r="AA92" s="355"/>
    </row>
    <row r="93" spans="1:27" ht="23.25" customHeight="1">
      <c r="A93" s="504" t="s">
        <v>444</v>
      </c>
      <c r="B93" s="360"/>
      <c r="C93" s="147">
        <f aca="true" t="shared" si="26" ref="C93:Z93">SUM(C7:C92)</f>
        <v>65059</v>
      </c>
      <c r="D93" s="147">
        <f t="shared" si="26"/>
        <v>4168</v>
      </c>
      <c r="E93" s="147">
        <f t="shared" si="26"/>
        <v>69227</v>
      </c>
      <c r="F93" s="147">
        <f t="shared" si="26"/>
        <v>687</v>
      </c>
      <c r="G93" s="147">
        <f t="shared" si="26"/>
        <v>10</v>
      </c>
      <c r="H93" s="147">
        <f t="shared" si="26"/>
        <v>697</v>
      </c>
      <c r="I93" s="147">
        <f t="shared" si="26"/>
        <v>2023</v>
      </c>
      <c r="J93" s="147">
        <f t="shared" si="26"/>
        <v>70</v>
      </c>
      <c r="K93" s="147">
        <f t="shared" si="26"/>
        <v>2093</v>
      </c>
      <c r="L93" s="147">
        <f t="shared" si="26"/>
        <v>120</v>
      </c>
      <c r="M93" s="147">
        <f t="shared" si="26"/>
        <v>3</v>
      </c>
      <c r="N93" s="147">
        <f t="shared" si="26"/>
        <v>123</v>
      </c>
      <c r="O93" s="147">
        <f t="shared" si="26"/>
        <v>2143</v>
      </c>
      <c r="P93" s="147">
        <f t="shared" si="26"/>
        <v>73</v>
      </c>
      <c r="Q93" s="147">
        <f t="shared" si="26"/>
        <v>2216</v>
      </c>
      <c r="R93" s="147">
        <f t="shared" si="26"/>
        <v>1668</v>
      </c>
      <c r="S93" s="147">
        <f t="shared" si="26"/>
        <v>32</v>
      </c>
      <c r="T93" s="147">
        <f t="shared" si="26"/>
        <v>1700</v>
      </c>
      <c r="U93" s="147">
        <f t="shared" si="26"/>
        <v>10</v>
      </c>
      <c r="V93" s="147">
        <f t="shared" si="26"/>
        <v>0</v>
      </c>
      <c r="W93" s="147">
        <f t="shared" si="26"/>
        <v>10</v>
      </c>
      <c r="X93" s="147">
        <f t="shared" si="26"/>
        <v>1678</v>
      </c>
      <c r="Y93" s="147">
        <f t="shared" si="26"/>
        <v>32</v>
      </c>
      <c r="Z93" s="147">
        <f t="shared" si="26"/>
        <v>1710</v>
      </c>
      <c r="AA93" s="355"/>
    </row>
    <row r="94" spans="1:26" ht="12.75">
      <c r="A94" s="361"/>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row>
    <row r="95" spans="1:26" ht="12.75">
      <c r="A95" s="361"/>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row>
    <row r="96" spans="1:26" ht="12.75">
      <c r="A96" s="361"/>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row>
    <row r="97" spans="1:26" ht="12.75">
      <c r="A97" s="361"/>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row>
    <row r="98" spans="1:26" ht="12.75">
      <c r="A98" s="361"/>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row>
    <row r="99" spans="1:26" ht="12.75">
      <c r="A99" s="361"/>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row>
    <row r="100" spans="1:26" ht="12.75">
      <c r="A100" s="361"/>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row>
    <row r="101" spans="1:26" ht="12.75">
      <c r="A101" s="361"/>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row>
    <row r="102" spans="1:26" ht="12.75">
      <c r="A102" s="361"/>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row>
    <row r="103" spans="1:26" ht="12.75">
      <c r="A103" s="361"/>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row>
    <row r="104" spans="1:26" ht="12.75">
      <c r="A104" s="361"/>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row>
    <row r="105" spans="1:26" ht="12.75">
      <c r="A105" s="361"/>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row>
    <row r="106" spans="1:26" ht="12.75">
      <c r="A106" s="361"/>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row>
    <row r="107" spans="1:26" ht="12.75">
      <c r="A107" s="361"/>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row>
    <row r="108" spans="1:26" ht="12.75">
      <c r="A108" s="361"/>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row>
    <row r="109" spans="1:26" ht="12.75">
      <c r="A109" s="361"/>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row>
    <row r="110" spans="1:26" ht="12.75">
      <c r="A110" s="361"/>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row>
    <row r="111" spans="1:26" ht="12.75">
      <c r="A111" s="361"/>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row>
    <row r="112" spans="1:26" ht="12.75">
      <c r="A112" s="361"/>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row>
    <row r="113" spans="1:26" ht="12.75">
      <c r="A113" s="361"/>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row>
    <row r="114" spans="1:26" ht="12.75">
      <c r="A114" s="361"/>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row>
    <row r="115" spans="1:26" ht="12.75">
      <c r="A115" s="361"/>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row>
    <row r="116" spans="1:26" ht="12.75">
      <c r="A116" s="361"/>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row>
    <row r="117" spans="1:26" ht="12.75">
      <c r="A117" s="361"/>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row>
    <row r="118" spans="1:26" ht="12.75">
      <c r="A118" s="361"/>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row>
    <row r="119" spans="1:26" ht="12.75">
      <c r="A119" s="361"/>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row>
    <row r="120" spans="1:26" ht="12.75">
      <c r="A120" s="361"/>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row>
    <row r="121" spans="1:26" ht="12.75">
      <c r="A121" s="361"/>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row>
    <row r="122" spans="1:26" ht="12.75">
      <c r="A122" s="361"/>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row>
    <row r="123" spans="1:26" ht="12.75">
      <c r="A123" s="361"/>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row>
    <row r="124" spans="1:26" ht="12.75">
      <c r="A124" s="361"/>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row>
    <row r="125" spans="1:26" ht="12.75">
      <c r="A125" s="361"/>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row>
    <row r="126" spans="1:26" ht="12.75">
      <c r="A126" s="361"/>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row>
    <row r="127" spans="1:26" ht="12.75">
      <c r="A127" s="361"/>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row>
    <row r="128" spans="1:26" ht="12.75">
      <c r="A128" s="361"/>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row>
    <row r="129" spans="3:26" ht="12.75">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row>
    <row r="130" spans="3:26" ht="12.75">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row>
    <row r="131" spans="3:26" ht="12.75">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row>
    <row r="132" spans="3:26" ht="12.75">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row>
    <row r="133" spans="3:26" ht="12.75">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row>
    <row r="134" spans="3:26" ht="12.75">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row>
    <row r="135" spans="3:26" ht="12.75">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row>
    <row r="136" spans="3:26" ht="12.75">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row>
    <row r="137" spans="3:26" ht="12.75">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row>
    <row r="138" spans="3:26" ht="12.75">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row>
    <row r="139" spans="3:26" ht="12.75">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row>
    <row r="140" spans="3:26" ht="12.75">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row>
    <row r="141" spans="3:26" ht="12.75">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row>
    <row r="142" spans="3:26" ht="12.75">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row>
    <row r="143" spans="3:26" ht="12.75">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row>
    <row r="144" spans="3:26" ht="12.75">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row>
    <row r="145" spans="3:26" ht="12.75">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row>
    <row r="146" spans="3:26" ht="12.75">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row>
    <row r="147" spans="3:26" ht="12.75">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row>
    <row r="148" spans="3:26" ht="12.75">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row>
    <row r="149" spans="3:26" ht="12.75">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row>
    <row r="150" spans="3:26" ht="12.75">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row>
    <row r="151" spans="3:26" ht="12.75">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row>
    <row r="152" spans="3:26" ht="12.75">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row>
    <row r="153" spans="3:26" ht="12.75">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row>
    <row r="154" spans="3:26" ht="12.75">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row>
    <row r="155" spans="3:26" ht="12.75">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row>
    <row r="156" spans="3:26" ht="12.75">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row>
    <row r="157" spans="3:26" ht="12.75">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row>
    <row r="158" spans="3:26" ht="12.75">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row>
    <row r="159" spans="3:26" ht="12.75">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row>
    <row r="160" spans="3:26" ht="12.75">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row>
    <row r="161" spans="3:26" ht="12.75">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row>
    <row r="162" spans="3:26" ht="12.75">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row>
    <row r="163" spans="3:26" ht="12.75">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row>
    <row r="164" spans="3:26" ht="12.75">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row>
    <row r="165" spans="3:26" ht="12.75">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row>
    <row r="166" spans="3:26" ht="12.75">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row>
    <row r="167" spans="3:26" ht="12.75">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row>
    <row r="168" spans="3:26" ht="12.75">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row>
    <row r="169" spans="3:26" ht="12.75">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row>
    <row r="170" spans="3:26" ht="12.75">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row>
    <row r="171" spans="3:26" ht="12.75">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row>
    <row r="172" spans="3:26" ht="12.75">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row>
    <row r="173" spans="3:26" ht="12.75">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row>
    <row r="174" spans="3:26" ht="12.75">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row>
    <row r="175" spans="3:26" ht="12.75">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row>
    <row r="176" spans="3:26" ht="12.75">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row>
    <row r="177" spans="3:26" ht="12.75">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row>
  </sheetData>
  <sheetProtection/>
  <mergeCells count="28">
    <mergeCell ref="L52:N52"/>
    <mergeCell ref="U3:Z3"/>
    <mergeCell ref="U50:Z50"/>
    <mergeCell ref="C4:E5"/>
    <mergeCell ref="F4:H5"/>
    <mergeCell ref="R4:Z4"/>
    <mergeCell ref="U5:W5"/>
    <mergeCell ref="C51:E52"/>
    <mergeCell ref="O52:Q52"/>
    <mergeCell ref="F51:H52"/>
    <mergeCell ref="I4:Q4"/>
    <mergeCell ref="A1:Z1"/>
    <mergeCell ref="A2:Z2"/>
    <mergeCell ref="I5:K5"/>
    <mergeCell ref="R5:T5"/>
    <mergeCell ref="B4:B6"/>
    <mergeCell ref="L5:N5"/>
    <mergeCell ref="O5:Q5"/>
    <mergeCell ref="I51:Q51"/>
    <mergeCell ref="A51:A53"/>
    <mergeCell ref="B51:B53"/>
    <mergeCell ref="R51:Z51"/>
    <mergeCell ref="A4:A6"/>
    <mergeCell ref="I52:K52"/>
    <mergeCell ref="R52:T52"/>
    <mergeCell ref="X5:Z5"/>
    <mergeCell ref="U52:W52"/>
    <mergeCell ref="X52:Z52"/>
  </mergeCells>
  <printOptions horizontalCentered="1" verticalCentered="1"/>
  <pageMargins left="0" right="0" top="0" bottom="0" header="0" footer="0"/>
  <pageSetup horizontalDpi="600" verticalDpi="600" orientation="landscape" paperSize="9" scale="80" r:id="rId1"/>
  <ignoredErrors>
    <ignoredError sqref="A7:A15" numberStoredAsText="1"/>
  </ignoredErrors>
</worksheet>
</file>

<file path=xl/worksheets/sheet7.xml><?xml version="1.0" encoding="utf-8"?>
<worksheet xmlns="http://schemas.openxmlformats.org/spreadsheetml/2006/main" xmlns:r="http://schemas.openxmlformats.org/officeDocument/2006/relationships">
  <dimension ref="A1:U179"/>
  <sheetViews>
    <sheetView showGridLines="0" zoomScalePageLayoutView="0" workbookViewId="0" topLeftCell="A1">
      <selection activeCell="A1" sqref="A1:T1"/>
    </sheetView>
  </sheetViews>
  <sheetFormatPr defaultColWidth="9.140625" defaultRowHeight="12.75"/>
  <cols>
    <col min="1" max="1" width="4.57421875" style="73" customWidth="1"/>
    <col min="2" max="2" width="16.28125" style="73" customWidth="1"/>
    <col min="3" max="3" width="8.8515625" style="73" bestFit="1" customWidth="1"/>
    <col min="4" max="4" width="9.140625" style="73" bestFit="1" customWidth="1"/>
    <col min="5" max="6" width="8.8515625" style="73" bestFit="1" customWidth="1"/>
    <col min="7" max="7" width="7.7109375" style="73" customWidth="1"/>
    <col min="8" max="8" width="9.140625" style="73" customWidth="1"/>
    <col min="9" max="13" width="7.7109375" style="73" customWidth="1"/>
    <col min="14" max="14" width="8.00390625" style="73" bestFit="1" customWidth="1"/>
    <col min="15" max="15" width="9.140625" style="73" bestFit="1" customWidth="1"/>
    <col min="16" max="18" width="8.8515625" style="73" bestFit="1" customWidth="1"/>
    <col min="19" max="19" width="7.7109375" style="73" customWidth="1"/>
    <col min="20" max="20" width="9.7109375" style="73" customWidth="1"/>
    <col min="21" max="16384" width="9.140625" style="73" customWidth="1"/>
  </cols>
  <sheetData>
    <row r="1" spans="1:20" ht="27" customHeight="1">
      <c r="A1" s="593" t="s">
        <v>1170</v>
      </c>
      <c r="B1" s="594"/>
      <c r="C1" s="594"/>
      <c r="D1" s="594"/>
      <c r="E1" s="594"/>
      <c r="F1" s="594"/>
      <c r="G1" s="594"/>
      <c r="H1" s="594"/>
      <c r="I1" s="594"/>
      <c r="J1" s="594"/>
      <c r="K1" s="594"/>
      <c r="L1" s="594"/>
      <c r="M1" s="594"/>
      <c r="N1" s="594"/>
      <c r="O1" s="594"/>
      <c r="P1" s="594"/>
      <c r="Q1" s="594"/>
      <c r="R1" s="594"/>
      <c r="S1" s="594"/>
      <c r="T1" s="594"/>
    </row>
    <row r="2" spans="1:20" ht="29.25" customHeight="1">
      <c r="A2" s="616" t="s">
        <v>1067</v>
      </c>
      <c r="B2" s="620"/>
      <c r="C2" s="620"/>
      <c r="D2" s="620"/>
      <c r="E2" s="620"/>
      <c r="F2" s="620"/>
      <c r="G2" s="620"/>
      <c r="H2" s="620"/>
      <c r="I2" s="620"/>
      <c r="J2" s="620"/>
      <c r="K2" s="620"/>
      <c r="L2" s="620"/>
      <c r="M2" s="620"/>
      <c r="N2" s="620"/>
      <c r="O2" s="620"/>
      <c r="P2" s="620"/>
      <c r="Q2" s="620"/>
      <c r="R2" s="620"/>
      <c r="S2" s="620"/>
      <c r="T2" s="620"/>
    </row>
    <row r="3" spans="1:20" ht="12.75">
      <c r="A3" s="366"/>
      <c r="B3" s="366"/>
      <c r="C3" s="366"/>
      <c r="D3" s="366"/>
      <c r="E3" s="366"/>
      <c r="F3" s="366"/>
      <c r="G3" s="366"/>
      <c r="H3" s="366"/>
      <c r="I3" s="366"/>
      <c r="J3" s="366"/>
      <c r="K3" s="366"/>
      <c r="L3" s="366"/>
      <c r="M3" s="366"/>
      <c r="N3" s="366"/>
      <c r="O3" s="366"/>
      <c r="P3" s="366"/>
      <c r="Q3" s="366"/>
      <c r="R3" s="366"/>
      <c r="S3" s="600" t="s">
        <v>1017</v>
      </c>
      <c r="T3" s="600"/>
    </row>
    <row r="4" spans="1:21" s="45" customFormat="1" ht="21.75" customHeight="1">
      <c r="A4" s="623" t="s">
        <v>1035</v>
      </c>
      <c r="B4" s="613" t="s">
        <v>437</v>
      </c>
      <c r="C4" s="597" t="s">
        <v>438</v>
      </c>
      <c r="D4" s="598"/>
      <c r="E4" s="598"/>
      <c r="F4" s="598"/>
      <c r="G4" s="598"/>
      <c r="H4" s="599"/>
      <c r="I4" s="597" t="s">
        <v>439</v>
      </c>
      <c r="J4" s="598"/>
      <c r="K4" s="598"/>
      <c r="L4" s="598"/>
      <c r="M4" s="598"/>
      <c r="N4" s="599"/>
      <c r="O4" s="597" t="s">
        <v>440</v>
      </c>
      <c r="P4" s="598"/>
      <c r="Q4" s="598"/>
      <c r="R4" s="598"/>
      <c r="S4" s="598"/>
      <c r="T4" s="598"/>
      <c r="U4" s="46"/>
    </row>
    <row r="5" spans="1:21" s="45" customFormat="1" ht="30" customHeight="1">
      <c r="A5" s="624"/>
      <c r="B5" s="614"/>
      <c r="C5" s="579" t="s">
        <v>1147</v>
      </c>
      <c r="D5" s="580"/>
      <c r="E5" s="581"/>
      <c r="F5" s="579" t="s">
        <v>1148</v>
      </c>
      <c r="G5" s="580"/>
      <c r="H5" s="581"/>
      <c r="I5" s="579" t="s">
        <v>1147</v>
      </c>
      <c r="J5" s="580"/>
      <c r="K5" s="581"/>
      <c r="L5" s="579" t="s">
        <v>1148</v>
      </c>
      <c r="M5" s="580"/>
      <c r="N5" s="581"/>
      <c r="O5" s="579" t="s">
        <v>1147</v>
      </c>
      <c r="P5" s="580"/>
      <c r="Q5" s="581"/>
      <c r="R5" s="579" t="s">
        <v>1148</v>
      </c>
      <c r="S5" s="580"/>
      <c r="T5" s="580"/>
      <c r="U5" s="46"/>
    </row>
    <row r="6" spans="1:21" s="45" customFormat="1" ht="30" customHeight="1">
      <c r="A6" s="624"/>
      <c r="B6" s="614"/>
      <c r="C6" s="574"/>
      <c r="D6" s="588"/>
      <c r="E6" s="589"/>
      <c r="F6" s="574"/>
      <c r="G6" s="588"/>
      <c r="H6" s="589"/>
      <c r="I6" s="574"/>
      <c r="J6" s="588"/>
      <c r="K6" s="589"/>
      <c r="L6" s="574"/>
      <c r="M6" s="588"/>
      <c r="N6" s="589"/>
      <c r="O6" s="574"/>
      <c r="P6" s="588"/>
      <c r="Q6" s="589"/>
      <c r="R6" s="574"/>
      <c r="S6" s="588"/>
      <c r="T6" s="588"/>
      <c r="U6" s="46"/>
    </row>
    <row r="7" spans="1:21" s="45" customFormat="1" ht="30" customHeight="1">
      <c r="A7" s="625"/>
      <c r="B7" s="615"/>
      <c r="C7" s="134" t="s">
        <v>441</v>
      </c>
      <c r="D7" s="33" t="s">
        <v>442</v>
      </c>
      <c r="E7" s="134" t="s">
        <v>443</v>
      </c>
      <c r="F7" s="134" t="s">
        <v>441</v>
      </c>
      <c r="G7" s="33" t="s">
        <v>442</v>
      </c>
      <c r="H7" s="134" t="s">
        <v>443</v>
      </c>
      <c r="I7" s="134" t="s">
        <v>441</v>
      </c>
      <c r="J7" s="33" t="s">
        <v>442</v>
      </c>
      <c r="K7" s="134" t="s">
        <v>443</v>
      </c>
      <c r="L7" s="134" t="s">
        <v>441</v>
      </c>
      <c r="M7" s="33" t="s">
        <v>442</v>
      </c>
      <c r="N7" s="134" t="s">
        <v>443</v>
      </c>
      <c r="O7" s="134" t="s">
        <v>441</v>
      </c>
      <c r="P7" s="33" t="s">
        <v>442</v>
      </c>
      <c r="Q7" s="134" t="s">
        <v>443</v>
      </c>
      <c r="R7" s="134" t="s">
        <v>441</v>
      </c>
      <c r="S7" s="33" t="s">
        <v>442</v>
      </c>
      <c r="T7" s="349" t="s">
        <v>443</v>
      </c>
      <c r="U7" s="46"/>
    </row>
    <row r="8" spans="1:20" s="45" customFormat="1" ht="12.75" customHeight="1">
      <c r="A8" s="354" t="s">
        <v>998</v>
      </c>
      <c r="B8" s="136" t="s">
        <v>908</v>
      </c>
      <c r="C8" s="137">
        <v>19543</v>
      </c>
      <c r="D8" s="137">
        <v>1261</v>
      </c>
      <c r="E8" s="66">
        <f>+D8+C8</f>
        <v>20804</v>
      </c>
      <c r="F8" s="137">
        <v>967</v>
      </c>
      <c r="G8" s="137">
        <v>63</v>
      </c>
      <c r="H8" s="66">
        <f>+G8+F8</f>
        <v>1030</v>
      </c>
      <c r="I8" s="137">
        <v>0</v>
      </c>
      <c r="J8" s="137">
        <v>0</v>
      </c>
      <c r="K8" s="66">
        <f>+J8+I8</f>
        <v>0</v>
      </c>
      <c r="L8" s="137">
        <v>0</v>
      </c>
      <c r="M8" s="137">
        <v>0</v>
      </c>
      <c r="N8" s="66">
        <f>+M8+L8</f>
        <v>0</v>
      </c>
      <c r="O8" s="137">
        <f>+C8+I8</f>
        <v>19543</v>
      </c>
      <c r="P8" s="137">
        <f>+D8+J8</f>
        <v>1261</v>
      </c>
      <c r="Q8" s="66">
        <f>+E8+K8</f>
        <v>20804</v>
      </c>
      <c r="R8" s="137">
        <f>+F8+L8</f>
        <v>967</v>
      </c>
      <c r="S8" s="137">
        <f>+G8+M8</f>
        <v>63</v>
      </c>
      <c r="T8" s="66">
        <f>+N8+H8</f>
        <v>1030</v>
      </c>
    </row>
    <row r="9" spans="1:20" s="45" customFormat="1" ht="12.75" customHeight="1">
      <c r="A9" s="354" t="s">
        <v>999</v>
      </c>
      <c r="B9" s="136" t="s">
        <v>909</v>
      </c>
      <c r="C9" s="137">
        <v>3511</v>
      </c>
      <c r="D9" s="137">
        <v>289</v>
      </c>
      <c r="E9" s="66">
        <f aca="true" t="shared" si="0" ref="E9:E49">+D9+C9</f>
        <v>3800</v>
      </c>
      <c r="F9" s="137">
        <v>255</v>
      </c>
      <c r="G9" s="137">
        <v>0</v>
      </c>
      <c r="H9" s="66">
        <f aca="true" t="shared" si="1" ref="H9:H49">+G9+F9</f>
        <v>255</v>
      </c>
      <c r="I9" s="137">
        <v>0</v>
      </c>
      <c r="J9" s="137">
        <v>0</v>
      </c>
      <c r="K9" s="66">
        <f aca="true" t="shared" si="2" ref="K9:K49">+J9+I9</f>
        <v>0</v>
      </c>
      <c r="L9" s="137">
        <v>0</v>
      </c>
      <c r="M9" s="137">
        <v>0</v>
      </c>
      <c r="N9" s="66">
        <f aca="true" t="shared" si="3" ref="N9:N49">+M9+L9</f>
        <v>0</v>
      </c>
      <c r="O9" s="137">
        <f aca="true" t="shared" si="4" ref="O9:O49">+C9+I9</f>
        <v>3511</v>
      </c>
      <c r="P9" s="137">
        <f aca="true" t="shared" si="5" ref="P9:P49">+D9+J9</f>
        <v>289</v>
      </c>
      <c r="Q9" s="66">
        <f aca="true" t="shared" si="6" ref="Q9:Q49">+E9+K9</f>
        <v>3800</v>
      </c>
      <c r="R9" s="137">
        <f aca="true" t="shared" si="7" ref="R9:R49">+F9+L9</f>
        <v>255</v>
      </c>
      <c r="S9" s="137">
        <f aca="true" t="shared" si="8" ref="S9:S49">+G9+M9</f>
        <v>0</v>
      </c>
      <c r="T9" s="66">
        <f aca="true" t="shared" si="9" ref="T9:T49">+N9+H9</f>
        <v>255</v>
      </c>
    </row>
    <row r="10" spans="1:20" s="45" customFormat="1" ht="12.75" customHeight="1">
      <c r="A10" s="354" t="s">
        <v>1000</v>
      </c>
      <c r="B10" s="492" t="s">
        <v>1037</v>
      </c>
      <c r="C10" s="137">
        <v>8957</v>
      </c>
      <c r="D10" s="137">
        <v>166</v>
      </c>
      <c r="E10" s="66">
        <f t="shared" si="0"/>
        <v>9123</v>
      </c>
      <c r="F10" s="137">
        <v>549</v>
      </c>
      <c r="G10" s="137">
        <v>3</v>
      </c>
      <c r="H10" s="66">
        <f t="shared" si="1"/>
        <v>552</v>
      </c>
      <c r="I10" s="137">
        <v>0</v>
      </c>
      <c r="J10" s="137">
        <v>0</v>
      </c>
      <c r="K10" s="66">
        <f t="shared" si="2"/>
        <v>0</v>
      </c>
      <c r="L10" s="137">
        <v>0</v>
      </c>
      <c r="M10" s="137">
        <v>0</v>
      </c>
      <c r="N10" s="66">
        <f t="shared" si="3"/>
        <v>0</v>
      </c>
      <c r="O10" s="137">
        <f t="shared" si="4"/>
        <v>8957</v>
      </c>
      <c r="P10" s="137">
        <f t="shared" si="5"/>
        <v>166</v>
      </c>
      <c r="Q10" s="66">
        <f t="shared" si="6"/>
        <v>9123</v>
      </c>
      <c r="R10" s="137">
        <f t="shared" si="7"/>
        <v>549</v>
      </c>
      <c r="S10" s="137">
        <f t="shared" si="8"/>
        <v>3</v>
      </c>
      <c r="T10" s="66">
        <f t="shared" si="9"/>
        <v>552</v>
      </c>
    </row>
    <row r="11" spans="1:20" s="45" customFormat="1" ht="12.75" customHeight="1">
      <c r="A11" s="354" t="s">
        <v>1001</v>
      </c>
      <c r="B11" s="136" t="s">
        <v>910</v>
      </c>
      <c r="C11" s="137">
        <v>826</v>
      </c>
      <c r="D11" s="137">
        <v>0</v>
      </c>
      <c r="E11" s="66">
        <f t="shared" si="0"/>
        <v>826</v>
      </c>
      <c r="F11" s="137">
        <v>0</v>
      </c>
      <c r="G11" s="137">
        <v>0</v>
      </c>
      <c r="H11" s="66">
        <f t="shared" si="1"/>
        <v>0</v>
      </c>
      <c r="I11" s="137">
        <v>0</v>
      </c>
      <c r="J11" s="137">
        <v>0</v>
      </c>
      <c r="K11" s="66">
        <f t="shared" si="2"/>
        <v>0</v>
      </c>
      <c r="L11" s="137">
        <v>0</v>
      </c>
      <c r="M11" s="137">
        <v>0</v>
      </c>
      <c r="N11" s="66">
        <f t="shared" si="3"/>
        <v>0</v>
      </c>
      <c r="O11" s="137">
        <f t="shared" si="4"/>
        <v>826</v>
      </c>
      <c r="P11" s="137">
        <f t="shared" si="5"/>
        <v>0</v>
      </c>
      <c r="Q11" s="66">
        <f t="shared" si="6"/>
        <v>826</v>
      </c>
      <c r="R11" s="137">
        <f t="shared" si="7"/>
        <v>0</v>
      </c>
      <c r="S11" s="137">
        <f t="shared" si="8"/>
        <v>0</v>
      </c>
      <c r="T11" s="66">
        <f t="shared" si="9"/>
        <v>0</v>
      </c>
    </row>
    <row r="12" spans="1:20" s="45" customFormat="1" ht="12.75" customHeight="1">
      <c r="A12" s="354" t="s">
        <v>1002</v>
      </c>
      <c r="B12" s="136" t="s">
        <v>911</v>
      </c>
      <c r="C12" s="137">
        <v>5062</v>
      </c>
      <c r="D12" s="137">
        <v>12</v>
      </c>
      <c r="E12" s="66">
        <f t="shared" si="0"/>
        <v>5074</v>
      </c>
      <c r="F12" s="137">
        <v>354</v>
      </c>
      <c r="G12" s="137">
        <v>0</v>
      </c>
      <c r="H12" s="66">
        <f t="shared" si="1"/>
        <v>354</v>
      </c>
      <c r="I12" s="137">
        <v>0</v>
      </c>
      <c r="J12" s="137">
        <v>0</v>
      </c>
      <c r="K12" s="66">
        <f t="shared" si="2"/>
        <v>0</v>
      </c>
      <c r="L12" s="137">
        <v>0</v>
      </c>
      <c r="M12" s="137">
        <v>0</v>
      </c>
      <c r="N12" s="66">
        <f t="shared" si="3"/>
        <v>0</v>
      </c>
      <c r="O12" s="137">
        <f t="shared" si="4"/>
        <v>5062</v>
      </c>
      <c r="P12" s="137">
        <f t="shared" si="5"/>
        <v>12</v>
      </c>
      <c r="Q12" s="66">
        <f t="shared" si="6"/>
        <v>5074</v>
      </c>
      <c r="R12" s="137">
        <f t="shared" si="7"/>
        <v>354</v>
      </c>
      <c r="S12" s="137">
        <f t="shared" si="8"/>
        <v>0</v>
      </c>
      <c r="T12" s="66">
        <f t="shared" si="9"/>
        <v>354</v>
      </c>
    </row>
    <row r="13" spans="1:20" s="45" customFormat="1" ht="12.75" customHeight="1">
      <c r="A13" s="354" t="s">
        <v>1003</v>
      </c>
      <c r="B13" s="136" t="s">
        <v>912</v>
      </c>
      <c r="C13" s="137">
        <v>84514</v>
      </c>
      <c r="D13" s="137">
        <v>2380</v>
      </c>
      <c r="E13" s="66">
        <f t="shared" si="0"/>
        <v>86894</v>
      </c>
      <c r="F13" s="137">
        <v>4009</v>
      </c>
      <c r="G13" s="137">
        <v>77</v>
      </c>
      <c r="H13" s="66">
        <f t="shared" si="1"/>
        <v>4086</v>
      </c>
      <c r="I13" s="137">
        <v>1486</v>
      </c>
      <c r="J13" s="137">
        <v>33</v>
      </c>
      <c r="K13" s="66">
        <f t="shared" si="2"/>
        <v>1519</v>
      </c>
      <c r="L13" s="137">
        <v>898</v>
      </c>
      <c r="M13" s="137">
        <v>11</v>
      </c>
      <c r="N13" s="66">
        <f t="shared" si="3"/>
        <v>909</v>
      </c>
      <c r="O13" s="137">
        <f t="shared" si="4"/>
        <v>86000</v>
      </c>
      <c r="P13" s="137">
        <f t="shared" si="5"/>
        <v>2413</v>
      </c>
      <c r="Q13" s="66">
        <f t="shared" si="6"/>
        <v>88413</v>
      </c>
      <c r="R13" s="137">
        <f t="shared" si="7"/>
        <v>4907</v>
      </c>
      <c r="S13" s="137">
        <f t="shared" si="8"/>
        <v>88</v>
      </c>
      <c r="T13" s="66">
        <f t="shared" si="9"/>
        <v>4995</v>
      </c>
    </row>
    <row r="14" spans="1:20" s="45" customFormat="1" ht="12.75" customHeight="1">
      <c r="A14" s="354" t="s">
        <v>1004</v>
      </c>
      <c r="B14" s="136" t="s">
        <v>913</v>
      </c>
      <c r="C14" s="137">
        <v>35988</v>
      </c>
      <c r="D14" s="137">
        <v>4470</v>
      </c>
      <c r="E14" s="66">
        <f t="shared" si="0"/>
        <v>40458</v>
      </c>
      <c r="F14" s="137">
        <v>1390</v>
      </c>
      <c r="G14" s="137">
        <v>162</v>
      </c>
      <c r="H14" s="66">
        <f t="shared" si="1"/>
        <v>1552</v>
      </c>
      <c r="I14" s="137">
        <v>0</v>
      </c>
      <c r="J14" s="137">
        <v>0</v>
      </c>
      <c r="K14" s="66">
        <f t="shared" si="2"/>
        <v>0</v>
      </c>
      <c r="L14" s="137">
        <v>0</v>
      </c>
      <c r="M14" s="137">
        <v>0</v>
      </c>
      <c r="N14" s="66">
        <f t="shared" si="3"/>
        <v>0</v>
      </c>
      <c r="O14" s="137">
        <f t="shared" si="4"/>
        <v>35988</v>
      </c>
      <c r="P14" s="137">
        <f t="shared" si="5"/>
        <v>4470</v>
      </c>
      <c r="Q14" s="66">
        <f t="shared" si="6"/>
        <v>40458</v>
      </c>
      <c r="R14" s="137">
        <f t="shared" si="7"/>
        <v>1390</v>
      </c>
      <c r="S14" s="137">
        <f t="shared" si="8"/>
        <v>162</v>
      </c>
      <c r="T14" s="66">
        <f t="shared" si="9"/>
        <v>1552</v>
      </c>
    </row>
    <row r="15" spans="1:20" s="45" customFormat="1" ht="12.75" customHeight="1">
      <c r="A15" s="354" t="s">
        <v>1005</v>
      </c>
      <c r="B15" s="136" t="s">
        <v>914</v>
      </c>
      <c r="C15" s="137">
        <v>5899</v>
      </c>
      <c r="D15" s="137">
        <v>49</v>
      </c>
      <c r="E15" s="66">
        <f t="shared" si="0"/>
        <v>5948</v>
      </c>
      <c r="F15" s="137">
        <v>670</v>
      </c>
      <c r="G15" s="137">
        <v>2</v>
      </c>
      <c r="H15" s="66">
        <f t="shared" si="1"/>
        <v>672</v>
      </c>
      <c r="I15" s="137">
        <v>0</v>
      </c>
      <c r="J15" s="137">
        <v>0</v>
      </c>
      <c r="K15" s="66">
        <f t="shared" si="2"/>
        <v>0</v>
      </c>
      <c r="L15" s="137">
        <v>0</v>
      </c>
      <c r="M15" s="137">
        <v>0</v>
      </c>
      <c r="N15" s="66">
        <f t="shared" si="3"/>
        <v>0</v>
      </c>
      <c r="O15" s="137">
        <f t="shared" si="4"/>
        <v>5899</v>
      </c>
      <c r="P15" s="137">
        <f t="shared" si="5"/>
        <v>49</v>
      </c>
      <c r="Q15" s="66">
        <f t="shared" si="6"/>
        <v>5948</v>
      </c>
      <c r="R15" s="137">
        <f t="shared" si="7"/>
        <v>670</v>
      </c>
      <c r="S15" s="137">
        <f t="shared" si="8"/>
        <v>2</v>
      </c>
      <c r="T15" s="66">
        <f t="shared" si="9"/>
        <v>672</v>
      </c>
    </row>
    <row r="16" spans="1:20" s="45" customFormat="1" ht="12.75" customHeight="1">
      <c r="A16" s="354" t="s">
        <v>1006</v>
      </c>
      <c r="B16" s="136" t="s">
        <v>915</v>
      </c>
      <c r="C16" s="137">
        <v>18749</v>
      </c>
      <c r="D16" s="137">
        <v>623</v>
      </c>
      <c r="E16" s="66">
        <f t="shared" si="0"/>
        <v>19372</v>
      </c>
      <c r="F16" s="137">
        <v>716</v>
      </c>
      <c r="G16" s="137">
        <v>10</v>
      </c>
      <c r="H16" s="66">
        <f t="shared" si="1"/>
        <v>726</v>
      </c>
      <c r="I16" s="137">
        <v>9</v>
      </c>
      <c r="J16" s="137">
        <v>0</v>
      </c>
      <c r="K16" s="66">
        <f t="shared" si="2"/>
        <v>9</v>
      </c>
      <c r="L16" s="137">
        <v>0</v>
      </c>
      <c r="M16" s="137">
        <v>0</v>
      </c>
      <c r="N16" s="66">
        <f t="shared" si="3"/>
        <v>0</v>
      </c>
      <c r="O16" s="137">
        <f t="shared" si="4"/>
        <v>18758</v>
      </c>
      <c r="P16" s="137">
        <f t="shared" si="5"/>
        <v>623</v>
      </c>
      <c r="Q16" s="66">
        <f t="shared" si="6"/>
        <v>19381</v>
      </c>
      <c r="R16" s="137">
        <f t="shared" si="7"/>
        <v>716</v>
      </c>
      <c r="S16" s="137">
        <f t="shared" si="8"/>
        <v>10</v>
      </c>
      <c r="T16" s="66">
        <f t="shared" si="9"/>
        <v>726</v>
      </c>
    </row>
    <row r="17" spans="1:20" s="45" customFormat="1" ht="12.75" customHeight="1">
      <c r="A17" s="135">
        <f aca="true" t="shared" si="10" ref="A17:A46">+A16+1</f>
        <v>10</v>
      </c>
      <c r="B17" s="136" t="s">
        <v>916</v>
      </c>
      <c r="C17" s="137">
        <v>28882</v>
      </c>
      <c r="D17" s="137">
        <v>2573</v>
      </c>
      <c r="E17" s="66">
        <f t="shared" si="0"/>
        <v>31455</v>
      </c>
      <c r="F17" s="137">
        <v>1727</v>
      </c>
      <c r="G17" s="137">
        <v>102</v>
      </c>
      <c r="H17" s="66">
        <f t="shared" si="1"/>
        <v>1829</v>
      </c>
      <c r="I17" s="137">
        <v>78</v>
      </c>
      <c r="J17" s="137">
        <v>0</v>
      </c>
      <c r="K17" s="66">
        <f t="shared" si="2"/>
        <v>78</v>
      </c>
      <c r="L17" s="137">
        <v>57</v>
      </c>
      <c r="M17" s="137">
        <v>0</v>
      </c>
      <c r="N17" s="66">
        <f t="shared" si="3"/>
        <v>57</v>
      </c>
      <c r="O17" s="137">
        <f t="shared" si="4"/>
        <v>28960</v>
      </c>
      <c r="P17" s="137">
        <f t="shared" si="5"/>
        <v>2573</v>
      </c>
      <c r="Q17" s="66">
        <f t="shared" si="6"/>
        <v>31533</v>
      </c>
      <c r="R17" s="137">
        <f t="shared" si="7"/>
        <v>1784</v>
      </c>
      <c r="S17" s="137">
        <f t="shared" si="8"/>
        <v>102</v>
      </c>
      <c r="T17" s="66">
        <f t="shared" si="9"/>
        <v>1886</v>
      </c>
    </row>
    <row r="18" spans="1:20" s="45" customFormat="1" ht="12.75" customHeight="1">
      <c r="A18" s="135">
        <f t="shared" si="10"/>
        <v>11</v>
      </c>
      <c r="B18" s="136" t="s">
        <v>917</v>
      </c>
      <c r="C18" s="137">
        <v>17101</v>
      </c>
      <c r="D18" s="137">
        <v>762</v>
      </c>
      <c r="E18" s="66">
        <f t="shared" si="0"/>
        <v>17863</v>
      </c>
      <c r="F18" s="137">
        <v>360</v>
      </c>
      <c r="G18" s="137">
        <v>4</v>
      </c>
      <c r="H18" s="66">
        <f t="shared" si="1"/>
        <v>364</v>
      </c>
      <c r="I18" s="137">
        <v>37</v>
      </c>
      <c r="J18" s="137">
        <v>0</v>
      </c>
      <c r="K18" s="66">
        <f t="shared" si="2"/>
        <v>37</v>
      </c>
      <c r="L18" s="137">
        <v>16</v>
      </c>
      <c r="M18" s="137">
        <v>0</v>
      </c>
      <c r="N18" s="66">
        <f t="shared" si="3"/>
        <v>16</v>
      </c>
      <c r="O18" s="137">
        <f t="shared" si="4"/>
        <v>17138</v>
      </c>
      <c r="P18" s="137">
        <f t="shared" si="5"/>
        <v>762</v>
      </c>
      <c r="Q18" s="66">
        <f t="shared" si="6"/>
        <v>17900</v>
      </c>
      <c r="R18" s="137">
        <f t="shared" si="7"/>
        <v>376</v>
      </c>
      <c r="S18" s="137">
        <f t="shared" si="8"/>
        <v>4</v>
      </c>
      <c r="T18" s="66">
        <f t="shared" si="9"/>
        <v>380</v>
      </c>
    </row>
    <row r="19" spans="1:20" s="45" customFormat="1" ht="12.75" customHeight="1">
      <c r="A19" s="135">
        <f t="shared" si="10"/>
        <v>12</v>
      </c>
      <c r="B19" s="136" t="s">
        <v>918</v>
      </c>
      <c r="C19" s="137">
        <v>424</v>
      </c>
      <c r="D19" s="137">
        <v>0</v>
      </c>
      <c r="E19" s="66">
        <f t="shared" si="0"/>
        <v>424</v>
      </c>
      <c r="F19" s="137">
        <v>34</v>
      </c>
      <c r="G19" s="137">
        <v>0</v>
      </c>
      <c r="H19" s="66">
        <f t="shared" si="1"/>
        <v>34</v>
      </c>
      <c r="I19" s="137">
        <v>0</v>
      </c>
      <c r="J19" s="137">
        <v>0</v>
      </c>
      <c r="K19" s="66">
        <f t="shared" si="2"/>
        <v>0</v>
      </c>
      <c r="L19" s="137">
        <v>0</v>
      </c>
      <c r="M19" s="137">
        <v>0</v>
      </c>
      <c r="N19" s="66">
        <f t="shared" si="3"/>
        <v>0</v>
      </c>
      <c r="O19" s="137">
        <f t="shared" si="4"/>
        <v>424</v>
      </c>
      <c r="P19" s="137">
        <f t="shared" si="5"/>
        <v>0</v>
      </c>
      <c r="Q19" s="66">
        <f t="shared" si="6"/>
        <v>424</v>
      </c>
      <c r="R19" s="137">
        <f t="shared" si="7"/>
        <v>34</v>
      </c>
      <c r="S19" s="137">
        <f t="shared" si="8"/>
        <v>0</v>
      </c>
      <c r="T19" s="66">
        <f t="shared" si="9"/>
        <v>34</v>
      </c>
    </row>
    <row r="20" spans="1:20" s="45" customFormat="1" ht="12.75" customHeight="1">
      <c r="A20" s="135">
        <f t="shared" si="10"/>
        <v>13</v>
      </c>
      <c r="B20" s="136" t="s">
        <v>919</v>
      </c>
      <c r="C20" s="137">
        <v>680</v>
      </c>
      <c r="D20" s="137">
        <v>0</v>
      </c>
      <c r="E20" s="66">
        <f t="shared" si="0"/>
        <v>680</v>
      </c>
      <c r="F20" s="137">
        <v>77</v>
      </c>
      <c r="G20" s="137">
        <v>0</v>
      </c>
      <c r="H20" s="66">
        <f t="shared" si="1"/>
        <v>77</v>
      </c>
      <c r="I20" s="137">
        <v>0</v>
      </c>
      <c r="J20" s="137">
        <v>0</v>
      </c>
      <c r="K20" s="66">
        <f t="shared" si="2"/>
        <v>0</v>
      </c>
      <c r="L20" s="137">
        <v>0</v>
      </c>
      <c r="M20" s="137">
        <v>0</v>
      </c>
      <c r="N20" s="66">
        <f t="shared" si="3"/>
        <v>0</v>
      </c>
      <c r="O20" s="137">
        <f t="shared" si="4"/>
        <v>680</v>
      </c>
      <c r="P20" s="137">
        <f t="shared" si="5"/>
        <v>0</v>
      </c>
      <c r="Q20" s="66">
        <f t="shared" si="6"/>
        <v>680</v>
      </c>
      <c r="R20" s="137">
        <f t="shared" si="7"/>
        <v>77</v>
      </c>
      <c r="S20" s="137">
        <f t="shared" si="8"/>
        <v>0</v>
      </c>
      <c r="T20" s="66">
        <f t="shared" si="9"/>
        <v>77</v>
      </c>
    </row>
    <row r="21" spans="1:20" s="45" customFormat="1" ht="12.75" customHeight="1">
      <c r="A21" s="135">
        <f t="shared" si="10"/>
        <v>14</v>
      </c>
      <c r="B21" s="136" t="s">
        <v>920</v>
      </c>
      <c r="C21" s="137">
        <v>14601</v>
      </c>
      <c r="D21" s="137">
        <v>1273</v>
      </c>
      <c r="E21" s="66">
        <f t="shared" si="0"/>
        <v>15874</v>
      </c>
      <c r="F21" s="137">
        <v>674</v>
      </c>
      <c r="G21" s="137">
        <v>30</v>
      </c>
      <c r="H21" s="66">
        <f t="shared" si="1"/>
        <v>704</v>
      </c>
      <c r="I21" s="137">
        <v>0</v>
      </c>
      <c r="J21" s="137">
        <v>0</v>
      </c>
      <c r="K21" s="66">
        <f t="shared" si="2"/>
        <v>0</v>
      </c>
      <c r="L21" s="137">
        <v>0</v>
      </c>
      <c r="M21" s="137">
        <v>0</v>
      </c>
      <c r="N21" s="66">
        <f t="shared" si="3"/>
        <v>0</v>
      </c>
      <c r="O21" s="137">
        <f t="shared" si="4"/>
        <v>14601</v>
      </c>
      <c r="P21" s="137">
        <f t="shared" si="5"/>
        <v>1273</v>
      </c>
      <c r="Q21" s="66">
        <f t="shared" si="6"/>
        <v>15874</v>
      </c>
      <c r="R21" s="137">
        <f t="shared" si="7"/>
        <v>674</v>
      </c>
      <c r="S21" s="137">
        <f t="shared" si="8"/>
        <v>30</v>
      </c>
      <c r="T21" s="66">
        <f t="shared" si="9"/>
        <v>704</v>
      </c>
    </row>
    <row r="22" spans="1:20" s="45" customFormat="1" ht="12.75" customHeight="1">
      <c r="A22" s="135">
        <f t="shared" si="10"/>
        <v>15</v>
      </c>
      <c r="B22" s="136" t="s">
        <v>921</v>
      </c>
      <c r="C22" s="137">
        <v>7214</v>
      </c>
      <c r="D22" s="137">
        <v>62</v>
      </c>
      <c r="E22" s="66">
        <f t="shared" si="0"/>
        <v>7276</v>
      </c>
      <c r="F22" s="137">
        <v>664</v>
      </c>
      <c r="G22" s="137">
        <v>0</v>
      </c>
      <c r="H22" s="66">
        <f t="shared" si="1"/>
        <v>664</v>
      </c>
      <c r="I22" s="137">
        <v>0</v>
      </c>
      <c r="J22" s="137">
        <v>0</v>
      </c>
      <c r="K22" s="66">
        <f t="shared" si="2"/>
        <v>0</v>
      </c>
      <c r="L22" s="137">
        <v>0</v>
      </c>
      <c r="M22" s="137">
        <v>0</v>
      </c>
      <c r="N22" s="66">
        <f t="shared" si="3"/>
        <v>0</v>
      </c>
      <c r="O22" s="137">
        <f t="shared" si="4"/>
        <v>7214</v>
      </c>
      <c r="P22" s="137">
        <f t="shared" si="5"/>
        <v>62</v>
      </c>
      <c r="Q22" s="66">
        <f t="shared" si="6"/>
        <v>7276</v>
      </c>
      <c r="R22" s="137">
        <f t="shared" si="7"/>
        <v>664</v>
      </c>
      <c r="S22" s="137">
        <f t="shared" si="8"/>
        <v>0</v>
      </c>
      <c r="T22" s="66">
        <f t="shared" si="9"/>
        <v>664</v>
      </c>
    </row>
    <row r="23" spans="1:20" s="45" customFormat="1" ht="12.75" customHeight="1">
      <c r="A23" s="135">
        <f t="shared" si="10"/>
        <v>16</v>
      </c>
      <c r="B23" s="136" t="s">
        <v>922</v>
      </c>
      <c r="C23" s="137">
        <v>90014</v>
      </c>
      <c r="D23" s="137">
        <v>7719</v>
      </c>
      <c r="E23" s="66">
        <f t="shared" si="0"/>
        <v>97733</v>
      </c>
      <c r="F23" s="137">
        <v>2461</v>
      </c>
      <c r="G23" s="137">
        <v>157</v>
      </c>
      <c r="H23" s="66">
        <f t="shared" si="1"/>
        <v>2618</v>
      </c>
      <c r="I23" s="137">
        <v>22</v>
      </c>
      <c r="J23" s="137">
        <v>0</v>
      </c>
      <c r="K23" s="66">
        <f t="shared" si="2"/>
        <v>22</v>
      </c>
      <c r="L23" s="137">
        <v>11</v>
      </c>
      <c r="M23" s="137">
        <v>0</v>
      </c>
      <c r="N23" s="66">
        <f t="shared" si="3"/>
        <v>11</v>
      </c>
      <c r="O23" s="137">
        <f t="shared" si="4"/>
        <v>90036</v>
      </c>
      <c r="P23" s="137">
        <f t="shared" si="5"/>
        <v>7719</v>
      </c>
      <c r="Q23" s="66">
        <f t="shared" si="6"/>
        <v>97755</v>
      </c>
      <c r="R23" s="137">
        <f t="shared" si="7"/>
        <v>2472</v>
      </c>
      <c r="S23" s="137">
        <f t="shared" si="8"/>
        <v>157</v>
      </c>
      <c r="T23" s="66">
        <f t="shared" si="9"/>
        <v>2629</v>
      </c>
    </row>
    <row r="24" spans="1:20" s="45" customFormat="1" ht="12.75" customHeight="1">
      <c r="A24" s="135">
        <f t="shared" si="10"/>
        <v>17</v>
      </c>
      <c r="B24" s="136" t="s">
        <v>923</v>
      </c>
      <c r="C24" s="137">
        <v>6013</v>
      </c>
      <c r="D24" s="137">
        <v>271</v>
      </c>
      <c r="E24" s="66">
        <f t="shared" si="0"/>
        <v>6284</v>
      </c>
      <c r="F24" s="137">
        <v>220</v>
      </c>
      <c r="G24" s="137">
        <v>6</v>
      </c>
      <c r="H24" s="66">
        <f t="shared" si="1"/>
        <v>226</v>
      </c>
      <c r="I24" s="137">
        <v>0</v>
      </c>
      <c r="J24" s="137">
        <v>0</v>
      </c>
      <c r="K24" s="66">
        <f t="shared" si="2"/>
        <v>0</v>
      </c>
      <c r="L24" s="137">
        <v>0</v>
      </c>
      <c r="M24" s="137">
        <v>0</v>
      </c>
      <c r="N24" s="66">
        <f t="shared" si="3"/>
        <v>0</v>
      </c>
      <c r="O24" s="137">
        <f t="shared" si="4"/>
        <v>6013</v>
      </c>
      <c r="P24" s="137">
        <f t="shared" si="5"/>
        <v>271</v>
      </c>
      <c r="Q24" s="66">
        <f t="shared" si="6"/>
        <v>6284</v>
      </c>
      <c r="R24" s="137">
        <f t="shared" si="7"/>
        <v>220</v>
      </c>
      <c r="S24" s="137">
        <f t="shared" si="8"/>
        <v>6</v>
      </c>
      <c r="T24" s="66">
        <f t="shared" si="9"/>
        <v>226</v>
      </c>
    </row>
    <row r="25" spans="1:20" s="45" customFormat="1" ht="12.75" customHeight="1">
      <c r="A25" s="135">
        <f t="shared" si="10"/>
        <v>18</v>
      </c>
      <c r="B25" s="136" t="s">
        <v>924</v>
      </c>
      <c r="C25" s="137">
        <v>1254</v>
      </c>
      <c r="D25" s="137">
        <v>20</v>
      </c>
      <c r="E25" s="66">
        <f t="shared" si="0"/>
        <v>1274</v>
      </c>
      <c r="F25" s="137">
        <v>37</v>
      </c>
      <c r="G25" s="137">
        <v>0</v>
      </c>
      <c r="H25" s="66">
        <f t="shared" si="1"/>
        <v>37</v>
      </c>
      <c r="I25" s="137">
        <v>0</v>
      </c>
      <c r="J25" s="137">
        <v>0</v>
      </c>
      <c r="K25" s="66">
        <f t="shared" si="2"/>
        <v>0</v>
      </c>
      <c r="L25" s="137">
        <v>0</v>
      </c>
      <c r="M25" s="137">
        <v>0</v>
      </c>
      <c r="N25" s="66">
        <f t="shared" si="3"/>
        <v>0</v>
      </c>
      <c r="O25" s="137">
        <f t="shared" si="4"/>
        <v>1254</v>
      </c>
      <c r="P25" s="137">
        <f t="shared" si="5"/>
        <v>20</v>
      </c>
      <c r="Q25" s="66">
        <f t="shared" si="6"/>
        <v>1274</v>
      </c>
      <c r="R25" s="137">
        <f t="shared" si="7"/>
        <v>37</v>
      </c>
      <c r="S25" s="137">
        <f t="shared" si="8"/>
        <v>0</v>
      </c>
      <c r="T25" s="66">
        <f t="shared" si="9"/>
        <v>37</v>
      </c>
    </row>
    <row r="26" spans="1:20" s="45" customFormat="1" ht="12.75" customHeight="1">
      <c r="A26" s="135">
        <f t="shared" si="10"/>
        <v>19</v>
      </c>
      <c r="B26" s="136" t="s">
        <v>925</v>
      </c>
      <c r="C26" s="137">
        <v>4178</v>
      </c>
      <c r="D26" s="137">
        <v>20</v>
      </c>
      <c r="E26" s="66">
        <f t="shared" si="0"/>
        <v>4198</v>
      </c>
      <c r="F26" s="137">
        <v>229</v>
      </c>
      <c r="G26" s="137">
        <v>0</v>
      </c>
      <c r="H26" s="66">
        <f t="shared" si="1"/>
        <v>229</v>
      </c>
      <c r="I26" s="137">
        <v>0</v>
      </c>
      <c r="J26" s="137">
        <v>0</v>
      </c>
      <c r="K26" s="66">
        <f t="shared" si="2"/>
        <v>0</v>
      </c>
      <c r="L26" s="137">
        <v>0</v>
      </c>
      <c r="M26" s="137">
        <v>0</v>
      </c>
      <c r="N26" s="66">
        <f t="shared" si="3"/>
        <v>0</v>
      </c>
      <c r="O26" s="137">
        <f t="shared" si="4"/>
        <v>4178</v>
      </c>
      <c r="P26" s="137">
        <f t="shared" si="5"/>
        <v>20</v>
      </c>
      <c r="Q26" s="66">
        <f t="shared" si="6"/>
        <v>4198</v>
      </c>
      <c r="R26" s="137">
        <f t="shared" si="7"/>
        <v>229</v>
      </c>
      <c r="S26" s="137">
        <f t="shared" si="8"/>
        <v>0</v>
      </c>
      <c r="T26" s="66">
        <f t="shared" si="9"/>
        <v>229</v>
      </c>
    </row>
    <row r="27" spans="1:20" s="45" customFormat="1" ht="12.75" customHeight="1">
      <c r="A27" s="135">
        <f t="shared" si="10"/>
        <v>20</v>
      </c>
      <c r="B27" s="136" t="s">
        <v>926</v>
      </c>
      <c r="C27" s="137">
        <v>40610</v>
      </c>
      <c r="D27" s="137">
        <v>3040</v>
      </c>
      <c r="E27" s="66">
        <f t="shared" si="0"/>
        <v>43650</v>
      </c>
      <c r="F27" s="137">
        <v>1206</v>
      </c>
      <c r="G27" s="137">
        <v>73</v>
      </c>
      <c r="H27" s="66">
        <f t="shared" si="1"/>
        <v>1279</v>
      </c>
      <c r="I27" s="137">
        <v>2</v>
      </c>
      <c r="J27" s="137">
        <v>0</v>
      </c>
      <c r="K27" s="66">
        <f t="shared" si="2"/>
        <v>2</v>
      </c>
      <c r="L27" s="137">
        <v>2</v>
      </c>
      <c r="M27" s="137">
        <v>0</v>
      </c>
      <c r="N27" s="66">
        <f t="shared" si="3"/>
        <v>2</v>
      </c>
      <c r="O27" s="137">
        <f t="shared" si="4"/>
        <v>40612</v>
      </c>
      <c r="P27" s="137">
        <f t="shared" si="5"/>
        <v>3040</v>
      </c>
      <c r="Q27" s="66">
        <f t="shared" si="6"/>
        <v>43652</v>
      </c>
      <c r="R27" s="137">
        <f t="shared" si="7"/>
        <v>1208</v>
      </c>
      <c r="S27" s="137">
        <f t="shared" si="8"/>
        <v>73</v>
      </c>
      <c r="T27" s="66">
        <f t="shared" si="9"/>
        <v>1281</v>
      </c>
    </row>
    <row r="28" spans="1:20" s="45" customFormat="1" ht="12.75" customHeight="1">
      <c r="A28" s="135">
        <f t="shared" si="10"/>
        <v>21</v>
      </c>
      <c r="B28" s="136" t="s">
        <v>927</v>
      </c>
      <c r="C28" s="137">
        <v>4595</v>
      </c>
      <c r="D28" s="137">
        <v>5</v>
      </c>
      <c r="E28" s="66">
        <f t="shared" si="0"/>
        <v>4600</v>
      </c>
      <c r="F28" s="137">
        <v>362</v>
      </c>
      <c r="G28" s="137">
        <v>0</v>
      </c>
      <c r="H28" s="66">
        <f t="shared" si="1"/>
        <v>362</v>
      </c>
      <c r="I28" s="137">
        <v>0</v>
      </c>
      <c r="J28" s="137">
        <v>0</v>
      </c>
      <c r="K28" s="66">
        <f t="shared" si="2"/>
        <v>0</v>
      </c>
      <c r="L28" s="137">
        <v>0</v>
      </c>
      <c r="M28" s="137">
        <v>0</v>
      </c>
      <c r="N28" s="66">
        <f t="shared" si="3"/>
        <v>0</v>
      </c>
      <c r="O28" s="137">
        <f t="shared" si="4"/>
        <v>4595</v>
      </c>
      <c r="P28" s="137">
        <f t="shared" si="5"/>
        <v>5</v>
      </c>
      <c r="Q28" s="66">
        <f t="shared" si="6"/>
        <v>4600</v>
      </c>
      <c r="R28" s="137">
        <f t="shared" si="7"/>
        <v>362</v>
      </c>
      <c r="S28" s="137">
        <f t="shared" si="8"/>
        <v>0</v>
      </c>
      <c r="T28" s="66">
        <f t="shared" si="9"/>
        <v>362</v>
      </c>
    </row>
    <row r="29" spans="1:20" s="45" customFormat="1" ht="12.75" customHeight="1">
      <c r="A29" s="135">
        <f t="shared" si="10"/>
        <v>22</v>
      </c>
      <c r="B29" s="136" t="s">
        <v>928</v>
      </c>
      <c r="C29" s="137">
        <v>6156</v>
      </c>
      <c r="D29" s="137">
        <v>186</v>
      </c>
      <c r="E29" s="66">
        <f t="shared" si="0"/>
        <v>6342</v>
      </c>
      <c r="F29" s="137">
        <v>385</v>
      </c>
      <c r="G29" s="137">
        <v>0</v>
      </c>
      <c r="H29" s="66">
        <f t="shared" si="1"/>
        <v>385</v>
      </c>
      <c r="I29" s="137">
        <v>0</v>
      </c>
      <c r="J29" s="137">
        <v>0</v>
      </c>
      <c r="K29" s="66">
        <f t="shared" si="2"/>
        <v>0</v>
      </c>
      <c r="L29" s="137">
        <v>0</v>
      </c>
      <c r="M29" s="137">
        <v>0</v>
      </c>
      <c r="N29" s="66">
        <f t="shared" si="3"/>
        <v>0</v>
      </c>
      <c r="O29" s="137">
        <f t="shared" si="4"/>
        <v>6156</v>
      </c>
      <c r="P29" s="137">
        <f t="shared" si="5"/>
        <v>186</v>
      </c>
      <c r="Q29" s="66">
        <f t="shared" si="6"/>
        <v>6342</v>
      </c>
      <c r="R29" s="137">
        <f t="shared" si="7"/>
        <v>385</v>
      </c>
      <c r="S29" s="137">
        <f t="shared" si="8"/>
        <v>0</v>
      </c>
      <c r="T29" s="66">
        <f t="shared" si="9"/>
        <v>385</v>
      </c>
    </row>
    <row r="30" spans="1:20" s="45" customFormat="1" ht="12.75" customHeight="1">
      <c r="A30" s="135">
        <f t="shared" si="10"/>
        <v>23</v>
      </c>
      <c r="B30" s="136" t="s">
        <v>929</v>
      </c>
      <c r="C30" s="137">
        <v>12443</v>
      </c>
      <c r="D30" s="137">
        <v>36</v>
      </c>
      <c r="E30" s="66">
        <f t="shared" si="0"/>
        <v>12479</v>
      </c>
      <c r="F30" s="137">
        <v>1036</v>
      </c>
      <c r="G30" s="137">
        <v>0</v>
      </c>
      <c r="H30" s="66">
        <f t="shared" si="1"/>
        <v>1036</v>
      </c>
      <c r="I30" s="137">
        <v>0</v>
      </c>
      <c r="J30" s="137">
        <v>0</v>
      </c>
      <c r="K30" s="66">
        <f t="shared" si="2"/>
        <v>0</v>
      </c>
      <c r="L30" s="137">
        <v>0</v>
      </c>
      <c r="M30" s="137">
        <v>0</v>
      </c>
      <c r="N30" s="66">
        <f t="shared" si="3"/>
        <v>0</v>
      </c>
      <c r="O30" s="137">
        <f t="shared" si="4"/>
        <v>12443</v>
      </c>
      <c r="P30" s="137">
        <f t="shared" si="5"/>
        <v>36</v>
      </c>
      <c r="Q30" s="66">
        <f t="shared" si="6"/>
        <v>12479</v>
      </c>
      <c r="R30" s="137">
        <f t="shared" si="7"/>
        <v>1036</v>
      </c>
      <c r="S30" s="137">
        <f t="shared" si="8"/>
        <v>0</v>
      </c>
      <c r="T30" s="66">
        <f t="shared" si="9"/>
        <v>1036</v>
      </c>
    </row>
    <row r="31" spans="1:20" s="45" customFormat="1" ht="12.75" customHeight="1">
      <c r="A31" s="135">
        <f t="shared" si="10"/>
        <v>24</v>
      </c>
      <c r="B31" s="136" t="s">
        <v>930</v>
      </c>
      <c r="C31" s="137">
        <v>1456</v>
      </c>
      <c r="D31" s="137">
        <v>0</v>
      </c>
      <c r="E31" s="66">
        <f t="shared" si="0"/>
        <v>1456</v>
      </c>
      <c r="F31" s="137">
        <v>63</v>
      </c>
      <c r="G31" s="137">
        <v>0</v>
      </c>
      <c r="H31" s="66">
        <f t="shared" si="1"/>
        <v>63</v>
      </c>
      <c r="I31" s="137">
        <v>0</v>
      </c>
      <c r="J31" s="137">
        <v>0</v>
      </c>
      <c r="K31" s="66">
        <f t="shared" si="2"/>
        <v>0</v>
      </c>
      <c r="L31" s="137">
        <v>0</v>
      </c>
      <c r="M31" s="137">
        <v>0</v>
      </c>
      <c r="N31" s="66">
        <f t="shared" si="3"/>
        <v>0</v>
      </c>
      <c r="O31" s="137">
        <f t="shared" si="4"/>
        <v>1456</v>
      </c>
      <c r="P31" s="137">
        <f t="shared" si="5"/>
        <v>0</v>
      </c>
      <c r="Q31" s="66">
        <f t="shared" si="6"/>
        <v>1456</v>
      </c>
      <c r="R31" s="137">
        <f t="shared" si="7"/>
        <v>63</v>
      </c>
      <c r="S31" s="137">
        <f t="shared" si="8"/>
        <v>0</v>
      </c>
      <c r="T31" s="66">
        <f t="shared" si="9"/>
        <v>63</v>
      </c>
    </row>
    <row r="32" spans="1:20" s="45" customFormat="1" ht="12.75" customHeight="1">
      <c r="A32" s="135">
        <f t="shared" si="10"/>
        <v>25</v>
      </c>
      <c r="B32" s="136" t="s">
        <v>931</v>
      </c>
      <c r="C32" s="137">
        <v>3177</v>
      </c>
      <c r="D32" s="137">
        <v>164</v>
      </c>
      <c r="E32" s="66">
        <f t="shared" si="0"/>
        <v>3341</v>
      </c>
      <c r="F32" s="137">
        <v>190</v>
      </c>
      <c r="G32" s="137">
        <v>3</v>
      </c>
      <c r="H32" s="66">
        <f t="shared" si="1"/>
        <v>193</v>
      </c>
      <c r="I32" s="137">
        <v>0</v>
      </c>
      <c r="J32" s="137">
        <v>0</v>
      </c>
      <c r="K32" s="66">
        <f t="shared" si="2"/>
        <v>0</v>
      </c>
      <c r="L32" s="137">
        <v>0</v>
      </c>
      <c r="M32" s="137">
        <v>0</v>
      </c>
      <c r="N32" s="66">
        <f t="shared" si="3"/>
        <v>0</v>
      </c>
      <c r="O32" s="137">
        <f t="shared" si="4"/>
        <v>3177</v>
      </c>
      <c r="P32" s="137">
        <f t="shared" si="5"/>
        <v>164</v>
      </c>
      <c r="Q32" s="66">
        <f t="shared" si="6"/>
        <v>3341</v>
      </c>
      <c r="R32" s="137">
        <f t="shared" si="7"/>
        <v>190</v>
      </c>
      <c r="S32" s="137">
        <f t="shared" si="8"/>
        <v>3</v>
      </c>
      <c r="T32" s="66">
        <f t="shared" si="9"/>
        <v>193</v>
      </c>
    </row>
    <row r="33" spans="1:20" s="45" customFormat="1" ht="12.75" customHeight="1">
      <c r="A33" s="135">
        <f t="shared" si="10"/>
        <v>26</v>
      </c>
      <c r="B33" s="136" t="s">
        <v>932</v>
      </c>
      <c r="C33" s="137">
        <v>41478</v>
      </c>
      <c r="D33" s="137">
        <v>1295</v>
      </c>
      <c r="E33" s="66">
        <f t="shared" si="0"/>
        <v>42773</v>
      </c>
      <c r="F33" s="137">
        <v>752</v>
      </c>
      <c r="G33" s="137">
        <v>7</v>
      </c>
      <c r="H33" s="66">
        <f t="shared" si="1"/>
        <v>759</v>
      </c>
      <c r="I33" s="137">
        <v>147</v>
      </c>
      <c r="J33" s="137">
        <v>0</v>
      </c>
      <c r="K33" s="66">
        <f t="shared" si="2"/>
        <v>147</v>
      </c>
      <c r="L33" s="137">
        <v>87</v>
      </c>
      <c r="M33" s="137">
        <v>0</v>
      </c>
      <c r="N33" s="66">
        <f t="shared" si="3"/>
        <v>87</v>
      </c>
      <c r="O33" s="137">
        <f t="shared" si="4"/>
        <v>41625</v>
      </c>
      <c r="P33" s="137">
        <f t="shared" si="5"/>
        <v>1295</v>
      </c>
      <c r="Q33" s="66">
        <f t="shared" si="6"/>
        <v>42920</v>
      </c>
      <c r="R33" s="137">
        <f t="shared" si="7"/>
        <v>839</v>
      </c>
      <c r="S33" s="137">
        <f t="shared" si="8"/>
        <v>7</v>
      </c>
      <c r="T33" s="66">
        <f t="shared" si="9"/>
        <v>846</v>
      </c>
    </row>
    <row r="34" spans="1:20" s="45" customFormat="1" ht="12.75" customHeight="1">
      <c r="A34" s="135">
        <f t="shared" si="10"/>
        <v>27</v>
      </c>
      <c r="B34" s="136" t="s">
        <v>933</v>
      </c>
      <c r="C34" s="137">
        <v>17835</v>
      </c>
      <c r="D34" s="137">
        <v>490</v>
      </c>
      <c r="E34" s="66">
        <f t="shared" si="0"/>
        <v>18325</v>
      </c>
      <c r="F34" s="137">
        <v>742</v>
      </c>
      <c r="G34" s="137">
        <v>24</v>
      </c>
      <c r="H34" s="66">
        <f t="shared" si="1"/>
        <v>766</v>
      </c>
      <c r="I34" s="137">
        <v>0</v>
      </c>
      <c r="J34" s="137">
        <v>0</v>
      </c>
      <c r="K34" s="66">
        <f t="shared" si="2"/>
        <v>0</v>
      </c>
      <c r="L34" s="137">
        <v>0</v>
      </c>
      <c r="M34" s="137">
        <v>0</v>
      </c>
      <c r="N34" s="66">
        <f t="shared" si="3"/>
        <v>0</v>
      </c>
      <c r="O34" s="137">
        <f t="shared" si="4"/>
        <v>17835</v>
      </c>
      <c r="P34" s="137">
        <f t="shared" si="5"/>
        <v>490</v>
      </c>
      <c r="Q34" s="66">
        <f t="shared" si="6"/>
        <v>18325</v>
      </c>
      <c r="R34" s="137">
        <f t="shared" si="7"/>
        <v>742</v>
      </c>
      <c r="S34" s="137">
        <f t="shared" si="8"/>
        <v>24</v>
      </c>
      <c r="T34" s="66">
        <f t="shared" si="9"/>
        <v>766</v>
      </c>
    </row>
    <row r="35" spans="1:20" s="45" customFormat="1" ht="12.75" customHeight="1">
      <c r="A35" s="135">
        <f t="shared" si="10"/>
        <v>28</v>
      </c>
      <c r="B35" s="136" t="s">
        <v>934</v>
      </c>
      <c r="C35" s="137">
        <v>4996</v>
      </c>
      <c r="D35" s="137">
        <v>49</v>
      </c>
      <c r="E35" s="66">
        <f t="shared" si="0"/>
        <v>5045</v>
      </c>
      <c r="F35" s="137">
        <v>257</v>
      </c>
      <c r="G35" s="137">
        <v>4</v>
      </c>
      <c r="H35" s="66">
        <f t="shared" si="1"/>
        <v>261</v>
      </c>
      <c r="I35" s="137">
        <v>0</v>
      </c>
      <c r="J35" s="137">
        <v>0</v>
      </c>
      <c r="K35" s="66">
        <f t="shared" si="2"/>
        <v>0</v>
      </c>
      <c r="L35" s="137">
        <v>0</v>
      </c>
      <c r="M35" s="137">
        <v>0</v>
      </c>
      <c r="N35" s="66">
        <f t="shared" si="3"/>
        <v>0</v>
      </c>
      <c r="O35" s="137">
        <f t="shared" si="4"/>
        <v>4996</v>
      </c>
      <c r="P35" s="137">
        <f t="shared" si="5"/>
        <v>49</v>
      </c>
      <c r="Q35" s="66">
        <f t="shared" si="6"/>
        <v>5045</v>
      </c>
      <c r="R35" s="137">
        <f t="shared" si="7"/>
        <v>257</v>
      </c>
      <c r="S35" s="137">
        <f t="shared" si="8"/>
        <v>4</v>
      </c>
      <c r="T35" s="66">
        <f t="shared" si="9"/>
        <v>261</v>
      </c>
    </row>
    <row r="36" spans="1:20" s="45" customFormat="1" ht="12.75" customHeight="1">
      <c r="A36" s="135">
        <f t="shared" si="10"/>
        <v>29</v>
      </c>
      <c r="B36" s="136" t="s">
        <v>935</v>
      </c>
      <c r="C36" s="137">
        <v>861</v>
      </c>
      <c r="D36" s="137">
        <v>0</v>
      </c>
      <c r="E36" s="66">
        <f t="shared" si="0"/>
        <v>861</v>
      </c>
      <c r="F36" s="137">
        <v>44</v>
      </c>
      <c r="G36" s="137">
        <v>0</v>
      </c>
      <c r="H36" s="66">
        <f t="shared" si="1"/>
        <v>44</v>
      </c>
      <c r="I36" s="137">
        <v>0</v>
      </c>
      <c r="J36" s="137">
        <v>0</v>
      </c>
      <c r="K36" s="66">
        <f t="shared" si="2"/>
        <v>0</v>
      </c>
      <c r="L36" s="137">
        <v>0</v>
      </c>
      <c r="M36" s="137">
        <v>0</v>
      </c>
      <c r="N36" s="66">
        <f t="shared" si="3"/>
        <v>0</v>
      </c>
      <c r="O36" s="137">
        <f t="shared" si="4"/>
        <v>861</v>
      </c>
      <c r="P36" s="137">
        <f t="shared" si="5"/>
        <v>0</v>
      </c>
      <c r="Q36" s="66">
        <f t="shared" si="6"/>
        <v>861</v>
      </c>
      <c r="R36" s="137">
        <f t="shared" si="7"/>
        <v>44</v>
      </c>
      <c r="S36" s="137">
        <f t="shared" si="8"/>
        <v>0</v>
      </c>
      <c r="T36" s="66">
        <f t="shared" si="9"/>
        <v>44</v>
      </c>
    </row>
    <row r="37" spans="1:20" s="45" customFormat="1" ht="12.75" customHeight="1">
      <c r="A37" s="135">
        <f t="shared" si="10"/>
        <v>30</v>
      </c>
      <c r="B37" s="136" t="s">
        <v>936</v>
      </c>
      <c r="C37" s="137">
        <v>0</v>
      </c>
      <c r="D37" s="137">
        <v>0</v>
      </c>
      <c r="E37" s="66">
        <f t="shared" si="0"/>
        <v>0</v>
      </c>
      <c r="F37" s="137">
        <v>0</v>
      </c>
      <c r="G37" s="137">
        <v>0</v>
      </c>
      <c r="H37" s="66">
        <f t="shared" si="1"/>
        <v>0</v>
      </c>
      <c r="I37" s="137">
        <v>0</v>
      </c>
      <c r="J37" s="137">
        <v>0</v>
      </c>
      <c r="K37" s="66">
        <f t="shared" si="2"/>
        <v>0</v>
      </c>
      <c r="L37" s="137">
        <v>0</v>
      </c>
      <c r="M37" s="137">
        <v>0</v>
      </c>
      <c r="N37" s="66">
        <f t="shared" si="3"/>
        <v>0</v>
      </c>
      <c r="O37" s="137">
        <f t="shared" si="4"/>
        <v>0</v>
      </c>
      <c r="P37" s="137">
        <f t="shared" si="5"/>
        <v>0</v>
      </c>
      <c r="Q37" s="66">
        <f t="shared" si="6"/>
        <v>0</v>
      </c>
      <c r="R37" s="137">
        <f t="shared" si="7"/>
        <v>0</v>
      </c>
      <c r="S37" s="137">
        <f t="shared" si="8"/>
        <v>0</v>
      </c>
      <c r="T37" s="66">
        <f t="shared" si="9"/>
        <v>0</v>
      </c>
    </row>
    <row r="38" spans="1:20" s="45" customFormat="1" ht="12.75" customHeight="1">
      <c r="A38" s="135">
        <f t="shared" si="10"/>
        <v>31</v>
      </c>
      <c r="B38" s="356" t="s">
        <v>54</v>
      </c>
      <c r="C38" s="137">
        <v>15082</v>
      </c>
      <c r="D38" s="137">
        <v>0</v>
      </c>
      <c r="E38" s="66">
        <f t="shared" si="0"/>
        <v>15082</v>
      </c>
      <c r="F38" s="137">
        <v>433</v>
      </c>
      <c r="G38" s="137">
        <v>0</v>
      </c>
      <c r="H38" s="66">
        <f t="shared" si="1"/>
        <v>433</v>
      </c>
      <c r="I38" s="137">
        <v>0</v>
      </c>
      <c r="J38" s="137">
        <v>0</v>
      </c>
      <c r="K38" s="66">
        <f t="shared" si="2"/>
        <v>0</v>
      </c>
      <c r="L38" s="137">
        <v>0</v>
      </c>
      <c r="M38" s="137">
        <v>0</v>
      </c>
      <c r="N38" s="66">
        <f t="shared" si="3"/>
        <v>0</v>
      </c>
      <c r="O38" s="137">
        <f t="shared" si="4"/>
        <v>15082</v>
      </c>
      <c r="P38" s="137">
        <f t="shared" si="5"/>
        <v>0</v>
      </c>
      <c r="Q38" s="66">
        <f t="shared" si="6"/>
        <v>15082</v>
      </c>
      <c r="R38" s="137">
        <f t="shared" si="7"/>
        <v>433</v>
      </c>
      <c r="S38" s="137">
        <f t="shared" si="8"/>
        <v>0</v>
      </c>
      <c r="T38" s="66">
        <f t="shared" si="9"/>
        <v>433</v>
      </c>
    </row>
    <row r="39" spans="1:20" s="45" customFormat="1" ht="12.75" customHeight="1">
      <c r="A39" s="135">
        <f t="shared" si="10"/>
        <v>32</v>
      </c>
      <c r="B39" s="136" t="s">
        <v>937</v>
      </c>
      <c r="C39" s="137">
        <v>5434</v>
      </c>
      <c r="D39" s="137">
        <v>625</v>
      </c>
      <c r="E39" s="66">
        <f t="shared" si="0"/>
        <v>6059</v>
      </c>
      <c r="F39" s="137">
        <v>541</v>
      </c>
      <c r="G39" s="137">
        <v>70</v>
      </c>
      <c r="H39" s="66">
        <f t="shared" si="1"/>
        <v>611</v>
      </c>
      <c r="I39" s="137">
        <v>10</v>
      </c>
      <c r="J39" s="137">
        <v>0</v>
      </c>
      <c r="K39" s="66">
        <f t="shared" si="2"/>
        <v>10</v>
      </c>
      <c r="L39" s="137">
        <v>8</v>
      </c>
      <c r="M39" s="137">
        <v>0</v>
      </c>
      <c r="N39" s="66">
        <f t="shared" si="3"/>
        <v>8</v>
      </c>
      <c r="O39" s="137">
        <f t="shared" si="4"/>
        <v>5444</v>
      </c>
      <c r="P39" s="137">
        <f t="shared" si="5"/>
        <v>625</v>
      </c>
      <c r="Q39" s="66">
        <f t="shared" si="6"/>
        <v>6069</v>
      </c>
      <c r="R39" s="137">
        <f t="shared" si="7"/>
        <v>549</v>
      </c>
      <c r="S39" s="137">
        <f t="shared" si="8"/>
        <v>70</v>
      </c>
      <c r="T39" s="66">
        <f t="shared" si="9"/>
        <v>619</v>
      </c>
    </row>
    <row r="40" spans="1:20" s="45" customFormat="1" ht="12.75" customHeight="1">
      <c r="A40" s="135">
        <f t="shared" si="10"/>
        <v>33</v>
      </c>
      <c r="B40" s="356" t="s">
        <v>55</v>
      </c>
      <c r="C40" s="137">
        <v>19639</v>
      </c>
      <c r="D40" s="137">
        <v>259</v>
      </c>
      <c r="E40" s="66">
        <f t="shared" si="0"/>
        <v>19898</v>
      </c>
      <c r="F40" s="137">
        <v>914</v>
      </c>
      <c r="G40" s="137">
        <v>7</v>
      </c>
      <c r="H40" s="66">
        <f t="shared" si="1"/>
        <v>921</v>
      </c>
      <c r="I40" s="137">
        <v>0</v>
      </c>
      <c r="J40" s="137">
        <v>0</v>
      </c>
      <c r="K40" s="66">
        <f t="shared" si="2"/>
        <v>0</v>
      </c>
      <c r="L40" s="137">
        <v>0</v>
      </c>
      <c r="M40" s="137">
        <v>0</v>
      </c>
      <c r="N40" s="66">
        <f t="shared" si="3"/>
        <v>0</v>
      </c>
      <c r="O40" s="137">
        <f t="shared" si="4"/>
        <v>19639</v>
      </c>
      <c r="P40" s="137">
        <f t="shared" si="5"/>
        <v>259</v>
      </c>
      <c r="Q40" s="66">
        <f t="shared" si="6"/>
        <v>19898</v>
      </c>
      <c r="R40" s="137">
        <f t="shared" si="7"/>
        <v>914</v>
      </c>
      <c r="S40" s="137">
        <f t="shared" si="8"/>
        <v>7</v>
      </c>
      <c r="T40" s="66">
        <f t="shared" si="9"/>
        <v>921</v>
      </c>
    </row>
    <row r="41" spans="1:20" s="45" customFormat="1" ht="12.75" customHeight="1">
      <c r="A41" s="135">
        <f t="shared" si="10"/>
        <v>34</v>
      </c>
      <c r="B41" s="357" t="s">
        <v>938</v>
      </c>
      <c r="C41" s="137">
        <v>308182</v>
      </c>
      <c r="D41" s="137">
        <v>17545</v>
      </c>
      <c r="E41" s="66">
        <f t="shared" si="0"/>
        <v>325727</v>
      </c>
      <c r="F41" s="137">
        <v>8426</v>
      </c>
      <c r="G41" s="137">
        <v>244</v>
      </c>
      <c r="H41" s="66">
        <f t="shared" si="1"/>
        <v>8670</v>
      </c>
      <c r="I41" s="137">
        <v>1203</v>
      </c>
      <c r="J41" s="137">
        <v>54</v>
      </c>
      <c r="K41" s="66">
        <f t="shared" si="2"/>
        <v>1257</v>
      </c>
      <c r="L41" s="137">
        <v>223</v>
      </c>
      <c r="M41" s="137">
        <v>30</v>
      </c>
      <c r="N41" s="66">
        <f t="shared" si="3"/>
        <v>253</v>
      </c>
      <c r="O41" s="137">
        <f t="shared" si="4"/>
        <v>309385</v>
      </c>
      <c r="P41" s="137">
        <f t="shared" si="5"/>
        <v>17599</v>
      </c>
      <c r="Q41" s="66">
        <f t="shared" si="6"/>
        <v>326984</v>
      </c>
      <c r="R41" s="137">
        <f t="shared" si="7"/>
        <v>8649</v>
      </c>
      <c r="S41" s="137">
        <f t="shared" si="8"/>
        <v>274</v>
      </c>
      <c r="T41" s="66">
        <f t="shared" si="9"/>
        <v>8923</v>
      </c>
    </row>
    <row r="42" spans="1:20" s="45" customFormat="1" ht="12.75" customHeight="1">
      <c r="A42" s="135">
        <f t="shared" si="10"/>
        <v>35</v>
      </c>
      <c r="B42" s="136" t="s">
        <v>939</v>
      </c>
      <c r="C42" s="137">
        <v>194598</v>
      </c>
      <c r="D42" s="137">
        <v>12112</v>
      </c>
      <c r="E42" s="66">
        <f t="shared" si="0"/>
        <v>206710</v>
      </c>
      <c r="F42" s="137">
        <v>3624</v>
      </c>
      <c r="G42" s="137">
        <v>115</v>
      </c>
      <c r="H42" s="66">
        <f t="shared" si="1"/>
        <v>3739</v>
      </c>
      <c r="I42" s="137">
        <v>583</v>
      </c>
      <c r="J42" s="137">
        <v>0</v>
      </c>
      <c r="K42" s="66">
        <f t="shared" si="2"/>
        <v>583</v>
      </c>
      <c r="L42" s="137">
        <v>359</v>
      </c>
      <c r="M42" s="137">
        <v>0</v>
      </c>
      <c r="N42" s="66">
        <f t="shared" si="3"/>
        <v>359</v>
      </c>
      <c r="O42" s="137">
        <f t="shared" si="4"/>
        <v>195181</v>
      </c>
      <c r="P42" s="137">
        <f t="shared" si="5"/>
        <v>12112</v>
      </c>
      <c r="Q42" s="66">
        <f t="shared" si="6"/>
        <v>207293</v>
      </c>
      <c r="R42" s="137">
        <f t="shared" si="7"/>
        <v>3983</v>
      </c>
      <c r="S42" s="137">
        <f t="shared" si="8"/>
        <v>115</v>
      </c>
      <c r="T42" s="66">
        <f t="shared" si="9"/>
        <v>4098</v>
      </c>
    </row>
    <row r="43" spans="1:20" s="45" customFormat="1" ht="12.75" customHeight="1">
      <c r="A43" s="135">
        <f t="shared" si="10"/>
        <v>36</v>
      </c>
      <c r="B43" s="136" t="s">
        <v>940</v>
      </c>
      <c r="C43" s="137">
        <v>313</v>
      </c>
      <c r="D43" s="137">
        <v>0</v>
      </c>
      <c r="E43" s="66">
        <f t="shared" si="0"/>
        <v>313</v>
      </c>
      <c r="F43" s="137">
        <v>78</v>
      </c>
      <c r="G43" s="137">
        <v>0</v>
      </c>
      <c r="H43" s="66">
        <f t="shared" si="1"/>
        <v>78</v>
      </c>
      <c r="I43" s="137">
        <v>0</v>
      </c>
      <c r="J43" s="137">
        <v>0</v>
      </c>
      <c r="K43" s="66">
        <f t="shared" si="2"/>
        <v>0</v>
      </c>
      <c r="L43" s="137">
        <v>0</v>
      </c>
      <c r="M43" s="137">
        <v>0</v>
      </c>
      <c r="N43" s="66">
        <f t="shared" si="3"/>
        <v>0</v>
      </c>
      <c r="O43" s="137">
        <f t="shared" si="4"/>
        <v>313</v>
      </c>
      <c r="P43" s="137">
        <f t="shared" si="5"/>
        <v>0</v>
      </c>
      <c r="Q43" s="66">
        <f t="shared" si="6"/>
        <v>313</v>
      </c>
      <c r="R43" s="137">
        <f t="shared" si="7"/>
        <v>78</v>
      </c>
      <c r="S43" s="137">
        <f t="shared" si="8"/>
        <v>0</v>
      </c>
      <c r="T43" s="66">
        <f t="shared" si="9"/>
        <v>78</v>
      </c>
    </row>
    <row r="44" spans="1:20" s="45" customFormat="1" ht="12.75" customHeight="1">
      <c r="A44" s="135">
        <f t="shared" si="10"/>
        <v>37</v>
      </c>
      <c r="B44" s="136" t="s">
        <v>941</v>
      </c>
      <c r="C44" s="137">
        <v>2186</v>
      </c>
      <c r="D44" s="137">
        <v>219</v>
      </c>
      <c r="E44" s="66">
        <f t="shared" si="0"/>
        <v>2405</v>
      </c>
      <c r="F44" s="137">
        <v>98</v>
      </c>
      <c r="G44" s="137">
        <v>2</v>
      </c>
      <c r="H44" s="66">
        <f t="shared" si="1"/>
        <v>100</v>
      </c>
      <c r="I44" s="137">
        <v>97</v>
      </c>
      <c r="J44" s="137">
        <v>0</v>
      </c>
      <c r="K44" s="66">
        <f t="shared" si="2"/>
        <v>97</v>
      </c>
      <c r="L44" s="137">
        <v>8</v>
      </c>
      <c r="M44" s="137">
        <v>0</v>
      </c>
      <c r="N44" s="66">
        <f t="shared" si="3"/>
        <v>8</v>
      </c>
      <c r="O44" s="137">
        <f t="shared" si="4"/>
        <v>2283</v>
      </c>
      <c r="P44" s="137">
        <f t="shared" si="5"/>
        <v>219</v>
      </c>
      <c r="Q44" s="66">
        <f t="shared" si="6"/>
        <v>2502</v>
      </c>
      <c r="R44" s="137">
        <f t="shared" si="7"/>
        <v>106</v>
      </c>
      <c r="S44" s="137">
        <f t="shared" si="8"/>
        <v>2</v>
      </c>
      <c r="T44" s="66">
        <f t="shared" si="9"/>
        <v>108</v>
      </c>
    </row>
    <row r="45" spans="1:20" s="45" customFormat="1" ht="12.75" customHeight="1">
      <c r="A45" s="135">
        <f t="shared" si="10"/>
        <v>38</v>
      </c>
      <c r="B45" s="136" t="s">
        <v>942</v>
      </c>
      <c r="C45" s="137">
        <v>51360</v>
      </c>
      <c r="D45" s="137">
        <v>1170</v>
      </c>
      <c r="E45" s="66">
        <f t="shared" si="0"/>
        <v>52530</v>
      </c>
      <c r="F45" s="137">
        <v>1406</v>
      </c>
      <c r="G45" s="137">
        <v>23</v>
      </c>
      <c r="H45" s="66">
        <f t="shared" si="1"/>
        <v>1429</v>
      </c>
      <c r="I45" s="137">
        <v>0</v>
      </c>
      <c r="J45" s="137">
        <v>0</v>
      </c>
      <c r="K45" s="66">
        <f t="shared" si="2"/>
        <v>0</v>
      </c>
      <c r="L45" s="137">
        <v>0</v>
      </c>
      <c r="M45" s="137">
        <v>0</v>
      </c>
      <c r="N45" s="66">
        <f t="shared" si="3"/>
        <v>0</v>
      </c>
      <c r="O45" s="137">
        <f t="shared" si="4"/>
        <v>51360</v>
      </c>
      <c r="P45" s="137">
        <f t="shared" si="5"/>
        <v>1170</v>
      </c>
      <c r="Q45" s="66">
        <f t="shared" si="6"/>
        <v>52530</v>
      </c>
      <c r="R45" s="137">
        <f t="shared" si="7"/>
        <v>1406</v>
      </c>
      <c r="S45" s="137">
        <f t="shared" si="8"/>
        <v>23</v>
      </c>
      <c r="T45" s="66">
        <f t="shared" si="9"/>
        <v>1429</v>
      </c>
    </row>
    <row r="46" spans="1:20" s="45" customFormat="1" ht="12.75" customHeight="1">
      <c r="A46" s="135">
        <f t="shared" si="10"/>
        <v>39</v>
      </c>
      <c r="B46" s="136" t="s">
        <v>943</v>
      </c>
      <c r="C46" s="137">
        <v>10783</v>
      </c>
      <c r="D46" s="137">
        <v>1508</v>
      </c>
      <c r="E46" s="66">
        <f t="shared" si="0"/>
        <v>12291</v>
      </c>
      <c r="F46" s="137">
        <v>623</v>
      </c>
      <c r="G46" s="137">
        <v>17</v>
      </c>
      <c r="H46" s="66">
        <f t="shared" si="1"/>
        <v>640</v>
      </c>
      <c r="I46" s="137">
        <v>327</v>
      </c>
      <c r="J46" s="137">
        <v>0</v>
      </c>
      <c r="K46" s="66">
        <f t="shared" si="2"/>
        <v>327</v>
      </c>
      <c r="L46" s="137">
        <v>28</v>
      </c>
      <c r="M46" s="137">
        <v>0</v>
      </c>
      <c r="N46" s="66">
        <f t="shared" si="3"/>
        <v>28</v>
      </c>
      <c r="O46" s="137">
        <f t="shared" si="4"/>
        <v>11110</v>
      </c>
      <c r="P46" s="137">
        <f t="shared" si="5"/>
        <v>1508</v>
      </c>
      <c r="Q46" s="66">
        <f t="shared" si="6"/>
        <v>12618</v>
      </c>
      <c r="R46" s="137">
        <f t="shared" si="7"/>
        <v>651</v>
      </c>
      <c r="S46" s="137">
        <f t="shared" si="8"/>
        <v>17</v>
      </c>
      <c r="T46" s="66">
        <f t="shared" si="9"/>
        <v>668</v>
      </c>
    </row>
    <row r="47" spans="1:20" s="45" customFormat="1" ht="12.75" customHeight="1">
      <c r="A47" s="135">
        <v>40</v>
      </c>
      <c r="B47" s="136" t="s">
        <v>944</v>
      </c>
      <c r="C47" s="137">
        <v>2981</v>
      </c>
      <c r="D47" s="137">
        <v>5</v>
      </c>
      <c r="E47" s="66">
        <f t="shared" si="0"/>
        <v>2986</v>
      </c>
      <c r="F47" s="137">
        <v>53</v>
      </c>
      <c r="G47" s="137">
        <v>0</v>
      </c>
      <c r="H47" s="66">
        <f t="shared" si="1"/>
        <v>53</v>
      </c>
      <c r="I47" s="137">
        <v>0</v>
      </c>
      <c r="J47" s="137">
        <v>0</v>
      </c>
      <c r="K47" s="66">
        <f t="shared" si="2"/>
        <v>0</v>
      </c>
      <c r="L47" s="137">
        <v>0</v>
      </c>
      <c r="M47" s="137">
        <v>0</v>
      </c>
      <c r="N47" s="66">
        <f t="shared" si="3"/>
        <v>0</v>
      </c>
      <c r="O47" s="137">
        <f t="shared" si="4"/>
        <v>2981</v>
      </c>
      <c r="P47" s="137">
        <f t="shared" si="5"/>
        <v>5</v>
      </c>
      <c r="Q47" s="66">
        <f t="shared" si="6"/>
        <v>2986</v>
      </c>
      <c r="R47" s="137">
        <f t="shared" si="7"/>
        <v>53</v>
      </c>
      <c r="S47" s="137">
        <f t="shared" si="8"/>
        <v>0</v>
      </c>
      <c r="T47" s="66">
        <f t="shared" si="9"/>
        <v>53</v>
      </c>
    </row>
    <row r="48" spans="1:20" s="45" customFormat="1" ht="12.75" customHeight="1">
      <c r="A48" s="135">
        <f>+A47+1</f>
        <v>41</v>
      </c>
      <c r="B48" s="136" t="s">
        <v>945</v>
      </c>
      <c r="C48" s="137">
        <v>108927</v>
      </c>
      <c r="D48" s="137">
        <v>3812</v>
      </c>
      <c r="E48" s="66">
        <f t="shared" si="0"/>
        <v>112739</v>
      </c>
      <c r="F48" s="137">
        <v>1631</v>
      </c>
      <c r="G48" s="137">
        <v>13</v>
      </c>
      <c r="H48" s="66">
        <f t="shared" si="1"/>
        <v>1644</v>
      </c>
      <c r="I48" s="137">
        <v>19</v>
      </c>
      <c r="J48" s="137">
        <v>286</v>
      </c>
      <c r="K48" s="66">
        <f t="shared" si="2"/>
        <v>305</v>
      </c>
      <c r="L48" s="137">
        <v>10</v>
      </c>
      <c r="M48" s="137">
        <v>4</v>
      </c>
      <c r="N48" s="66">
        <f t="shared" si="3"/>
        <v>14</v>
      </c>
      <c r="O48" s="137">
        <f t="shared" si="4"/>
        <v>108946</v>
      </c>
      <c r="P48" s="137">
        <f t="shared" si="5"/>
        <v>4098</v>
      </c>
      <c r="Q48" s="66">
        <f t="shared" si="6"/>
        <v>113044</v>
      </c>
      <c r="R48" s="137">
        <f t="shared" si="7"/>
        <v>1641</v>
      </c>
      <c r="S48" s="137">
        <f t="shared" si="8"/>
        <v>17</v>
      </c>
      <c r="T48" s="66">
        <f t="shared" si="9"/>
        <v>1658</v>
      </c>
    </row>
    <row r="49" spans="1:20" s="45" customFormat="1" ht="12.75" customHeight="1">
      <c r="A49" s="358">
        <f>+A48+1</f>
        <v>42</v>
      </c>
      <c r="B49" s="359" t="s">
        <v>946</v>
      </c>
      <c r="C49" s="364">
        <v>17890</v>
      </c>
      <c r="D49" s="364">
        <v>707</v>
      </c>
      <c r="E49" s="365">
        <f t="shared" si="0"/>
        <v>18597</v>
      </c>
      <c r="F49" s="364">
        <v>898</v>
      </c>
      <c r="G49" s="364">
        <v>34</v>
      </c>
      <c r="H49" s="365">
        <f t="shared" si="1"/>
        <v>932</v>
      </c>
      <c r="I49" s="364">
        <v>40</v>
      </c>
      <c r="J49" s="364">
        <v>0</v>
      </c>
      <c r="K49" s="365">
        <f t="shared" si="2"/>
        <v>40</v>
      </c>
      <c r="L49" s="364">
        <v>23</v>
      </c>
      <c r="M49" s="364">
        <v>0</v>
      </c>
      <c r="N49" s="365">
        <f t="shared" si="3"/>
        <v>23</v>
      </c>
      <c r="O49" s="364">
        <f t="shared" si="4"/>
        <v>17930</v>
      </c>
      <c r="P49" s="364">
        <f t="shared" si="5"/>
        <v>707</v>
      </c>
      <c r="Q49" s="365">
        <f t="shared" si="6"/>
        <v>18637</v>
      </c>
      <c r="R49" s="364">
        <f t="shared" si="7"/>
        <v>921</v>
      </c>
      <c r="S49" s="364">
        <f t="shared" si="8"/>
        <v>34</v>
      </c>
      <c r="T49" s="365">
        <f t="shared" si="9"/>
        <v>955</v>
      </c>
    </row>
    <row r="50" spans="1:20" ht="12" customHeight="1">
      <c r="A50" s="135"/>
      <c r="B50" s="357"/>
      <c r="C50" s="65"/>
      <c r="D50" s="65"/>
      <c r="E50" s="66"/>
      <c r="F50" s="65"/>
      <c r="G50" s="65"/>
      <c r="H50" s="66"/>
      <c r="I50" s="65"/>
      <c r="J50" s="65"/>
      <c r="K50" s="66"/>
      <c r="L50" s="65"/>
      <c r="M50" s="65"/>
      <c r="N50" s="66"/>
      <c r="O50" s="262"/>
      <c r="P50" s="262"/>
      <c r="Q50" s="66"/>
      <c r="R50" s="262"/>
      <c r="S50" s="262"/>
      <c r="T50" s="66"/>
    </row>
    <row r="51" spans="1:20" ht="19.5" customHeight="1">
      <c r="A51" s="366"/>
      <c r="B51" s="366"/>
      <c r="C51" s="366"/>
      <c r="D51" s="366"/>
      <c r="E51" s="366"/>
      <c r="F51" s="366"/>
      <c r="G51" s="366"/>
      <c r="H51" s="366"/>
      <c r="I51" s="366"/>
      <c r="J51" s="366"/>
      <c r="K51" s="366"/>
      <c r="L51" s="366"/>
      <c r="M51" s="366"/>
      <c r="N51" s="366"/>
      <c r="O51" s="366"/>
      <c r="P51" s="366"/>
      <c r="Q51" s="366"/>
      <c r="R51" s="366"/>
      <c r="S51" s="600" t="s">
        <v>1018</v>
      </c>
      <c r="T51" s="600"/>
    </row>
    <row r="52" spans="1:21" s="45" customFormat="1" ht="21.75" customHeight="1">
      <c r="A52" s="623" t="s">
        <v>1035</v>
      </c>
      <c r="B52" s="613" t="s">
        <v>437</v>
      </c>
      <c r="C52" s="597" t="s">
        <v>438</v>
      </c>
      <c r="D52" s="598"/>
      <c r="E52" s="598"/>
      <c r="F52" s="598"/>
      <c r="G52" s="598"/>
      <c r="H52" s="599"/>
      <c r="I52" s="597" t="s">
        <v>439</v>
      </c>
      <c r="J52" s="598"/>
      <c r="K52" s="598"/>
      <c r="L52" s="598"/>
      <c r="M52" s="598"/>
      <c r="N52" s="599"/>
      <c r="O52" s="597" t="s">
        <v>440</v>
      </c>
      <c r="P52" s="598"/>
      <c r="Q52" s="598"/>
      <c r="R52" s="598"/>
      <c r="S52" s="598"/>
      <c r="T52" s="598"/>
      <c r="U52" s="46"/>
    </row>
    <row r="53" spans="1:21" s="45" customFormat="1" ht="30" customHeight="1">
      <c r="A53" s="624"/>
      <c r="B53" s="614"/>
      <c r="C53" s="579" t="s">
        <v>1147</v>
      </c>
      <c r="D53" s="580"/>
      <c r="E53" s="581"/>
      <c r="F53" s="579" t="s">
        <v>1148</v>
      </c>
      <c r="G53" s="580"/>
      <c r="H53" s="581"/>
      <c r="I53" s="579" t="s">
        <v>1147</v>
      </c>
      <c r="J53" s="580"/>
      <c r="K53" s="581"/>
      <c r="L53" s="579" t="s">
        <v>1148</v>
      </c>
      <c r="M53" s="580"/>
      <c r="N53" s="581"/>
      <c r="O53" s="579" t="s">
        <v>1147</v>
      </c>
      <c r="P53" s="580"/>
      <c r="Q53" s="581"/>
      <c r="R53" s="579" t="s">
        <v>1148</v>
      </c>
      <c r="S53" s="580"/>
      <c r="T53" s="580"/>
      <c r="U53" s="46"/>
    </row>
    <row r="54" spans="1:21" s="45" customFormat="1" ht="30" customHeight="1">
      <c r="A54" s="624"/>
      <c r="B54" s="614"/>
      <c r="C54" s="574"/>
      <c r="D54" s="588"/>
      <c r="E54" s="589"/>
      <c r="F54" s="574"/>
      <c r="G54" s="588"/>
      <c r="H54" s="589"/>
      <c r="I54" s="574"/>
      <c r="J54" s="588"/>
      <c r="K54" s="589"/>
      <c r="L54" s="574"/>
      <c r="M54" s="588"/>
      <c r="N54" s="589"/>
      <c r="O54" s="574"/>
      <c r="P54" s="588"/>
      <c r="Q54" s="589"/>
      <c r="R54" s="574"/>
      <c r="S54" s="588"/>
      <c r="T54" s="588"/>
      <c r="U54" s="46"/>
    </row>
    <row r="55" spans="1:21" s="45" customFormat="1" ht="30" customHeight="1">
      <c r="A55" s="625"/>
      <c r="B55" s="615"/>
      <c r="C55" s="134" t="s">
        <v>441</v>
      </c>
      <c r="D55" s="33" t="s">
        <v>442</v>
      </c>
      <c r="E55" s="134" t="s">
        <v>443</v>
      </c>
      <c r="F55" s="134" t="s">
        <v>441</v>
      </c>
      <c r="G55" s="33" t="s">
        <v>442</v>
      </c>
      <c r="H55" s="134" t="s">
        <v>443</v>
      </c>
      <c r="I55" s="134" t="s">
        <v>441</v>
      </c>
      <c r="J55" s="33" t="s">
        <v>442</v>
      </c>
      <c r="K55" s="134" t="s">
        <v>443</v>
      </c>
      <c r="L55" s="134" t="s">
        <v>441</v>
      </c>
      <c r="M55" s="33" t="s">
        <v>442</v>
      </c>
      <c r="N55" s="134" t="s">
        <v>443</v>
      </c>
      <c r="O55" s="134" t="s">
        <v>441</v>
      </c>
      <c r="P55" s="33" t="s">
        <v>442</v>
      </c>
      <c r="Q55" s="134" t="s">
        <v>443</v>
      </c>
      <c r="R55" s="134" t="s">
        <v>441</v>
      </c>
      <c r="S55" s="33" t="s">
        <v>442</v>
      </c>
      <c r="T55" s="349" t="s">
        <v>443</v>
      </c>
      <c r="U55" s="46"/>
    </row>
    <row r="56" spans="1:20" s="45" customFormat="1" ht="13.5" customHeight="1">
      <c r="A56" s="135">
        <f>+A49+1</f>
        <v>43</v>
      </c>
      <c r="B56" s="136" t="s">
        <v>947</v>
      </c>
      <c r="C56" s="65">
        <v>20113</v>
      </c>
      <c r="D56" s="65">
        <v>345</v>
      </c>
      <c r="E56" s="66">
        <f>+D56+C56</f>
        <v>20458</v>
      </c>
      <c r="F56" s="65">
        <v>688</v>
      </c>
      <c r="G56" s="65">
        <v>15</v>
      </c>
      <c r="H56" s="66">
        <f>+G56+F56</f>
        <v>703</v>
      </c>
      <c r="I56" s="137">
        <v>6729</v>
      </c>
      <c r="J56" s="137">
        <v>0</v>
      </c>
      <c r="K56" s="66">
        <f>+J56+I56</f>
        <v>6729</v>
      </c>
      <c r="L56" s="65">
        <v>2024</v>
      </c>
      <c r="M56" s="65">
        <v>0</v>
      </c>
      <c r="N56" s="66">
        <f>+M56+L56</f>
        <v>2024</v>
      </c>
      <c r="O56" s="137">
        <f>+C56+I56</f>
        <v>26842</v>
      </c>
      <c r="P56" s="137">
        <f>+D56+J56</f>
        <v>345</v>
      </c>
      <c r="Q56" s="66">
        <f>+E56+K56</f>
        <v>27187</v>
      </c>
      <c r="R56" s="137">
        <f>+F56+L56</f>
        <v>2712</v>
      </c>
      <c r="S56" s="137">
        <f>+G56+M56</f>
        <v>15</v>
      </c>
      <c r="T56" s="66">
        <f>+N56+H56</f>
        <v>2727</v>
      </c>
    </row>
    <row r="57" spans="1:20" s="45" customFormat="1" ht="13.5" customHeight="1">
      <c r="A57" s="135">
        <f aca="true" t="shared" si="11" ref="A57:A94">+A56+1</f>
        <v>44</v>
      </c>
      <c r="B57" s="136" t="s">
        <v>948</v>
      </c>
      <c r="C57" s="65">
        <v>4017</v>
      </c>
      <c r="D57" s="65">
        <v>6</v>
      </c>
      <c r="E57" s="66">
        <f aca="true" t="shared" si="12" ref="E57:E94">+D57+C57</f>
        <v>4023</v>
      </c>
      <c r="F57" s="65">
        <v>494</v>
      </c>
      <c r="G57" s="65">
        <v>1</v>
      </c>
      <c r="H57" s="66">
        <f aca="true" t="shared" si="13" ref="H57:H94">+G57+F57</f>
        <v>495</v>
      </c>
      <c r="I57" s="137">
        <v>0</v>
      </c>
      <c r="J57" s="137">
        <v>0</v>
      </c>
      <c r="K57" s="66">
        <f aca="true" t="shared" si="14" ref="K57:K94">+J57+I57</f>
        <v>0</v>
      </c>
      <c r="L57" s="65">
        <v>0</v>
      </c>
      <c r="M57" s="65">
        <v>0</v>
      </c>
      <c r="N57" s="66">
        <f aca="true" t="shared" si="15" ref="N57:N94">+M57+L57</f>
        <v>0</v>
      </c>
      <c r="O57" s="137">
        <f aca="true" t="shared" si="16" ref="O57:O94">+C57+I57</f>
        <v>4017</v>
      </c>
      <c r="P57" s="137">
        <f aca="true" t="shared" si="17" ref="P57:P94">+D57+J57</f>
        <v>6</v>
      </c>
      <c r="Q57" s="66">
        <f aca="true" t="shared" si="18" ref="Q57:Q94">+E57+K57</f>
        <v>4023</v>
      </c>
      <c r="R57" s="137">
        <f aca="true" t="shared" si="19" ref="R57:R94">+F57+L57</f>
        <v>494</v>
      </c>
      <c r="S57" s="137">
        <f aca="true" t="shared" si="20" ref="S57:S94">+G57+M57</f>
        <v>1</v>
      </c>
      <c r="T57" s="66">
        <f aca="true" t="shared" si="21" ref="T57:T94">+N57+H57</f>
        <v>495</v>
      </c>
    </row>
    <row r="58" spans="1:20" s="45" customFormat="1" ht="13.5" customHeight="1">
      <c r="A58" s="135">
        <f t="shared" si="11"/>
        <v>45</v>
      </c>
      <c r="B58" s="136" t="s">
        <v>949</v>
      </c>
      <c r="C58" s="65">
        <v>84824</v>
      </c>
      <c r="D58" s="65">
        <v>2622</v>
      </c>
      <c r="E58" s="66">
        <f t="shared" si="12"/>
        <v>87446</v>
      </c>
      <c r="F58" s="65">
        <v>1093</v>
      </c>
      <c r="G58" s="65">
        <v>5</v>
      </c>
      <c r="H58" s="66">
        <f t="shared" si="13"/>
        <v>1098</v>
      </c>
      <c r="I58" s="137">
        <v>69</v>
      </c>
      <c r="J58" s="137">
        <v>0</v>
      </c>
      <c r="K58" s="66">
        <f t="shared" si="14"/>
        <v>69</v>
      </c>
      <c r="L58" s="65">
        <v>19</v>
      </c>
      <c r="M58" s="65">
        <v>0</v>
      </c>
      <c r="N58" s="66">
        <f t="shared" si="15"/>
        <v>19</v>
      </c>
      <c r="O58" s="137">
        <f t="shared" si="16"/>
        <v>84893</v>
      </c>
      <c r="P58" s="137">
        <f t="shared" si="17"/>
        <v>2622</v>
      </c>
      <c r="Q58" s="66">
        <f t="shared" si="18"/>
        <v>87515</v>
      </c>
      <c r="R58" s="137">
        <f t="shared" si="19"/>
        <v>1112</v>
      </c>
      <c r="S58" s="137">
        <f t="shared" si="20"/>
        <v>5</v>
      </c>
      <c r="T58" s="66">
        <f t="shared" si="21"/>
        <v>1117</v>
      </c>
    </row>
    <row r="59" spans="1:20" s="45" customFormat="1" ht="13.5" customHeight="1">
      <c r="A59" s="135">
        <f t="shared" si="11"/>
        <v>46</v>
      </c>
      <c r="B59" s="136" t="s">
        <v>1171</v>
      </c>
      <c r="C59" s="65">
        <v>4785</v>
      </c>
      <c r="D59" s="65">
        <v>35</v>
      </c>
      <c r="E59" s="66">
        <f t="shared" si="12"/>
        <v>4820</v>
      </c>
      <c r="F59" s="65">
        <v>173</v>
      </c>
      <c r="G59" s="65">
        <v>0</v>
      </c>
      <c r="H59" s="66">
        <f t="shared" si="13"/>
        <v>173</v>
      </c>
      <c r="I59" s="137">
        <v>10</v>
      </c>
      <c r="J59" s="137">
        <v>0</v>
      </c>
      <c r="K59" s="66">
        <f t="shared" si="14"/>
        <v>10</v>
      </c>
      <c r="L59" s="65">
        <v>0</v>
      </c>
      <c r="M59" s="65">
        <v>0</v>
      </c>
      <c r="N59" s="66">
        <f t="shared" si="15"/>
        <v>0</v>
      </c>
      <c r="O59" s="137">
        <f t="shared" si="16"/>
        <v>4795</v>
      </c>
      <c r="P59" s="137">
        <f t="shared" si="17"/>
        <v>35</v>
      </c>
      <c r="Q59" s="66">
        <f t="shared" si="18"/>
        <v>4830</v>
      </c>
      <c r="R59" s="137">
        <f t="shared" si="19"/>
        <v>173</v>
      </c>
      <c r="S59" s="137">
        <f t="shared" si="20"/>
        <v>0</v>
      </c>
      <c r="T59" s="66">
        <f t="shared" si="21"/>
        <v>173</v>
      </c>
    </row>
    <row r="60" spans="1:20" s="45" customFormat="1" ht="13.5" customHeight="1">
      <c r="A60" s="135">
        <f t="shared" si="11"/>
        <v>47</v>
      </c>
      <c r="B60" s="136" t="s">
        <v>950</v>
      </c>
      <c r="C60" s="65">
        <v>0</v>
      </c>
      <c r="D60" s="65">
        <v>0</v>
      </c>
      <c r="E60" s="66">
        <f t="shared" si="12"/>
        <v>0</v>
      </c>
      <c r="F60" s="65">
        <v>0</v>
      </c>
      <c r="G60" s="65">
        <v>0</v>
      </c>
      <c r="H60" s="66">
        <f t="shared" si="13"/>
        <v>0</v>
      </c>
      <c r="I60" s="137">
        <v>0</v>
      </c>
      <c r="J60" s="137">
        <v>0</v>
      </c>
      <c r="K60" s="66">
        <f t="shared" si="14"/>
        <v>0</v>
      </c>
      <c r="L60" s="65">
        <v>0</v>
      </c>
      <c r="M60" s="65">
        <v>0</v>
      </c>
      <c r="N60" s="66">
        <f t="shared" si="15"/>
        <v>0</v>
      </c>
      <c r="O60" s="137">
        <f t="shared" si="16"/>
        <v>0</v>
      </c>
      <c r="P60" s="137">
        <f t="shared" si="17"/>
        <v>0</v>
      </c>
      <c r="Q60" s="66">
        <f t="shared" si="18"/>
        <v>0</v>
      </c>
      <c r="R60" s="137">
        <f t="shared" si="19"/>
        <v>0</v>
      </c>
      <c r="S60" s="137">
        <f t="shared" si="20"/>
        <v>0</v>
      </c>
      <c r="T60" s="66">
        <f t="shared" si="21"/>
        <v>0</v>
      </c>
    </row>
    <row r="61" spans="1:20" s="45" customFormat="1" ht="13.5" customHeight="1">
      <c r="A61" s="135">
        <f t="shared" si="11"/>
        <v>48</v>
      </c>
      <c r="B61" s="136" t="s">
        <v>951</v>
      </c>
      <c r="C61" s="65">
        <v>26786</v>
      </c>
      <c r="D61" s="65">
        <v>1213</v>
      </c>
      <c r="E61" s="66">
        <f t="shared" si="12"/>
        <v>27999</v>
      </c>
      <c r="F61" s="65">
        <v>1600</v>
      </c>
      <c r="G61" s="65">
        <v>76</v>
      </c>
      <c r="H61" s="66">
        <f t="shared" si="13"/>
        <v>1676</v>
      </c>
      <c r="I61" s="137">
        <v>0</v>
      </c>
      <c r="J61" s="137">
        <v>0</v>
      </c>
      <c r="K61" s="66">
        <f t="shared" si="14"/>
        <v>0</v>
      </c>
      <c r="L61" s="65">
        <v>0</v>
      </c>
      <c r="M61" s="65">
        <v>0</v>
      </c>
      <c r="N61" s="66">
        <f t="shared" si="15"/>
        <v>0</v>
      </c>
      <c r="O61" s="137">
        <f t="shared" si="16"/>
        <v>26786</v>
      </c>
      <c r="P61" s="137">
        <f t="shared" si="17"/>
        <v>1213</v>
      </c>
      <c r="Q61" s="66">
        <f t="shared" si="18"/>
        <v>27999</v>
      </c>
      <c r="R61" s="137">
        <f t="shared" si="19"/>
        <v>1600</v>
      </c>
      <c r="S61" s="137">
        <f t="shared" si="20"/>
        <v>76</v>
      </c>
      <c r="T61" s="66">
        <f t="shared" si="21"/>
        <v>1676</v>
      </c>
    </row>
    <row r="62" spans="1:20" s="45" customFormat="1" ht="13.5" customHeight="1">
      <c r="A62" s="135">
        <f t="shared" si="11"/>
        <v>49</v>
      </c>
      <c r="B62" s="136" t="s">
        <v>952</v>
      </c>
      <c r="C62" s="65">
        <v>209</v>
      </c>
      <c r="D62" s="65">
        <v>0</v>
      </c>
      <c r="E62" s="66">
        <f t="shared" si="12"/>
        <v>209</v>
      </c>
      <c r="F62" s="65">
        <v>5</v>
      </c>
      <c r="G62" s="65">
        <v>0</v>
      </c>
      <c r="H62" s="66">
        <f t="shared" si="13"/>
        <v>5</v>
      </c>
      <c r="I62" s="137">
        <v>0</v>
      </c>
      <c r="J62" s="137">
        <v>0</v>
      </c>
      <c r="K62" s="66">
        <f t="shared" si="14"/>
        <v>0</v>
      </c>
      <c r="L62" s="65">
        <v>0</v>
      </c>
      <c r="M62" s="65">
        <v>0</v>
      </c>
      <c r="N62" s="66">
        <f t="shared" si="15"/>
        <v>0</v>
      </c>
      <c r="O62" s="137">
        <f t="shared" si="16"/>
        <v>209</v>
      </c>
      <c r="P62" s="137">
        <f t="shared" si="17"/>
        <v>0</v>
      </c>
      <c r="Q62" s="66">
        <f t="shared" si="18"/>
        <v>209</v>
      </c>
      <c r="R62" s="137">
        <f t="shared" si="19"/>
        <v>5</v>
      </c>
      <c r="S62" s="137">
        <f t="shared" si="20"/>
        <v>0</v>
      </c>
      <c r="T62" s="66">
        <f t="shared" si="21"/>
        <v>5</v>
      </c>
    </row>
    <row r="63" spans="1:20" s="45" customFormat="1" ht="13.5" customHeight="1">
      <c r="A63" s="135">
        <f t="shared" si="11"/>
        <v>50</v>
      </c>
      <c r="B63" s="136" t="s">
        <v>953</v>
      </c>
      <c r="C63" s="65">
        <v>3408</v>
      </c>
      <c r="D63" s="65">
        <v>255</v>
      </c>
      <c r="E63" s="66">
        <f t="shared" si="12"/>
        <v>3663</v>
      </c>
      <c r="F63" s="65">
        <v>160</v>
      </c>
      <c r="G63" s="65">
        <v>0</v>
      </c>
      <c r="H63" s="66">
        <f t="shared" si="13"/>
        <v>160</v>
      </c>
      <c r="I63" s="137">
        <v>0</v>
      </c>
      <c r="J63" s="137">
        <v>0</v>
      </c>
      <c r="K63" s="66">
        <f t="shared" si="14"/>
        <v>0</v>
      </c>
      <c r="L63" s="65">
        <v>0</v>
      </c>
      <c r="M63" s="65">
        <v>0</v>
      </c>
      <c r="N63" s="66">
        <f t="shared" si="15"/>
        <v>0</v>
      </c>
      <c r="O63" s="137">
        <f t="shared" si="16"/>
        <v>3408</v>
      </c>
      <c r="P63" s="137">
        <f t="shared" si="17"/>
        <v>255</v>
      </c>
      <c r="Q63" s="66">
        <f t="shared" si="18"/>
        <v>3663</v>
      </c>
      <c r="R63" s="137">
        <f t="shared" si="19"/>
        <v>160</v>
      </c>
      <c r="S63" s="137">
        <f t="shared" si="20"/>
        <v>0</v>
      </c>
      <c r="T63" s="66">
        <f t="shared" si="21"/>
        <v>160</v>
      </c>
    </row>
    <row r="64" spans="1:20" s="45" customFormat="1" ht="13.5" customHeight="1">
      <c r="A64" s="135">
        <f t="shared" si="11"/>
        <v>51</v>
      </c>
      <c r="B64" s="136" t="s">
        <v>954</v>
      </c>
      <c r="C64" s="65">
        <v>4659</v>
      </c>
      <c r="D64" s="65">
        <v>201</v>
      </c>
      <c r="E64" s="66">
        <f t="shared" si="12"/>
        <v>4860</v>
      </c>
      <c r="F64" s="65">
        <v>222</v>
      </c>
      <c r="G64" s="65">
        <v>87</v>
      </c>
      <c r="H64" s="66">
        <f t="shared" si="13"/>
        <v>309</v>
      </c>
      <c r="I64" s="137">
        <v>0</v>
      </c>
      <c r="J64" s="137">
        <v>0</v>
      </c>
      <c r="K64" s="66">
        <f t="shared" si="14"/>
        <v>0</v>
      </c>
      <c r="L64" s="65">
        <v>0</v>
      </c>
      <c r="M64" s="65">
        <v>0</v>
      </c>
      <c r="N64" s="66">
        <f t="shared" si="15"/>
        <v>0</v>
      </c>
      <c r="O64" s="137">
        <f t="shared" si="16"/>
        <v>4659</v>
      </c>
      <c r="P64" s="137">
        <f t="shared" si="17"/>
        <v>201</v>
      </c>
      <c r="Q64" s="66">
        <f t="shared" si="18"/>
        <v>4860</v>
      </c>
      <c r="R64" s="137">
        <f t="shared" si="19"/>
        <v>222</v>
      </c>
      <c r="S64" s="137">
        <f t="shared" si="20"/>
        <v>87</v>
      </c>
      <c r="T64" s="66">
        <f t="shared" si="21"/>
        <v>309</v>
      </c>
    </row>
    <row r="65" spans="1:20" s="45" customFormat="1" ht="13.5" customHeight="1">
      <c r="A65" s="135">
        <f t="shared" si="11"/>
        <v>52</v>
      </c>
      <c r="B65" s="136" t="s">
        <v>955</v>
      </c>
      <c r="C65" s="65">
        <v>5274</v>
      </c>
      <c r="D65" s="65">
        <v>313</v>
      </c>
      <c r="E65" s="66">
        <f t="shared" si="12"/>
        <v>5587</v>
      </c>
      <c r="F65" s="65">
        <v>373</v>
      </c>
      <c r="G65" s="65">
        <v>11</v>
      </c>
      <c r="H65" s="66">
        <f t="shared" si="13"/>
        <v>384</v>
      </c>
      <c r="I65" s="137">
        <v>0</v>
      </c>
      <c r="J65" s="137">
        <v>0</v>
      </c>
      <c r="K65" s="66">
        <f t="shared" si="14"/>
        <v>0</v>
      </c>
      <c r="L65" s="65">
        <v>0</v>
      </c>
      <c r="M65" s="65">
        <v>0</v>
      </c>
      <c r="N65" s="66">
        <f t="shared" si="15"/>
        <v>0</v>
      </c>
      <c r="O65" s="137">
        <f t="shared" si="16"/>
        <v>5274</v>
      </c>
      <c r="P65" s="137">
        <f t="shared" si="17"/>
        <v>313</v>
      </c>
      <c r="Q65" s="66">
        <f t="shared" si="18"/>
        <v>5587</v>
      </c>
      <c r="R65" s="137">
        <f t="shared" si="19"/>
        <v>373</v>
      </c>
      <c r="S65" s="137">
        <f t="shared" si="20"/>
        <v>11</v>
      </c>
      <c r="T65" s="66">
        <f t="shared" si="21"/>
        <v>384</v>
      </c>
    </row>
    <row r="66" spans="1:20" s="45" customFormat="1" ht="13.5" customHeight="1">
      <c r="A66" s="135">
        <f t="shared" si="11"/>
        <v>53</v>
      </c>
      <c r="B66" s="136" t="s">
        <v>956</v>
      </c>
      <c r="C66" s="65">
        <v>3124</v>
      </c>
      <c r="D66" s="65">
        <v>80</v>
      </c>
      <c r="E66" s="66">
        <f t="shared" si="12"/>
        <v>3204</v>
      </c>
      <c r="F66" s="65">
        <v>170</v>
      </c>
      <c r="G66" s="65">
        <v>0</v>
      </c>
      <c r="H66" s="66">
        <f t="shared" si="13"/>
        <v>170</v>
      </c>
      <c r="I66" s="137">
        <v>0</v>
      </c>
      <c r="J66" s="137">
        <v>0</v>
      </c>
      <c r="K66" s="66">
        <f t="shared" si="14"/>
        <v>0</v>
      </c>
      <c r="L66" s="65">
        <v>0</v>
      </c>
      <c r="M66" s="65">
        <v>0</v>
      </c>
      <c r="N66" s="66">
        <f t="shared" si="15"/>
        <v>0</v>
      </c>
      <c r="O66" s="137">
        <f t="shared" si="16"/>
        <v>3124</v>
      </c>
      <c r="P66" s="137">
        <f t="shared" si="17"/>
        <v>80</v>
      </c>
      <c r="Q66" s="66">
        <f t="shared" si="18"/>
        <v>3204</v>
      </c>
      <c r="R66" s="137">
        <f t="shared" si="19"/>
        <v>170</v>
      </c>
      <c r="S66" s="137">
        <f t="shared" si="20"/>
        <v>0</v>
      </c>
      <c r="T66" s="66">
        <f t="shared" si="21"/>
        <v>170</v>
      </c>
    </row>
    <row r="67" spans="1:20" s="45" customFormat="1" ht="13.5" customHeight="1">
      <c r="A67" s="135">
        <f t="shared" si="11"/>
        <v>54</v>
      </c>
      <c r="B67" s="136" t="s">
        <v>957</v>
      </c>
      <c r="C67" s="65">
        <v>14824</v>
      </c>
      <c r="D67" s="65">
        <v>616</v>
      </c>
      <c r="E67" s="66">
        <f t="shared" si="12"/>
        <v>15440</v>
      </c>
      <c r="F67" s="65">
        <v>563</v>
      </c>
      <c r="G67" s="65">
        <v>11</v>
      </c>
      <c r="H67" s="66">
        <f t="shared" si="13"/>
        <v>574</v>
      </c>
      <c r="I67" s="137">
        <v>275</v>
      </c>
      <c r="J67" s="137">
        <v>0</v>
      </c>
      <c r="K67" s="66">
        <f t="shared" si="14"/>
        <v>275</v>
      </c>
      <c r="L67" s="65">
        <v>71</v>
      </c>
      <c r="M67" s="65">
        <v>0</v>
      </c>
      <c r="N67" s="66">
        <f t="shared" si="15"/>
        <v>71</v>
      </c>
      <c r="O67" s="137">
        <f t="shared" si="16"/>
        <v>15099</v>
      </c>
      <c r="P67" s="137">
        <f t="shared" si="17"/>
        <v>616</v>
      </c>
      <c r="Q67" s="66">
        <f t="shared" si="18"/>
        <v>15715</v>
      </c>
      <c r="R67" s="137">
        <f t="shared" si="19"/>
        <v>634</v>
      </c>
      <c r="S67" s="137">
        <f t="shared" si="20"/>
        <v>11</v>
      </c>
      <c r="T67" s="66">
        <f t="shared" si="21"/>
        <v>645</v>
      </c>
    </row>
    <row r="68" spans="1:20" s="45" customFormat="1" ht="13.5" customHeight="1">
      <c r="A68" s="135">
        <f t="shared" si="11"/>
        <v>55</v>
      </c>
      <c r="B68" s="136" t="s">
        <v>958</v>
      </c>
      <c r="C68" s="65">
        <v>24786</v>
      </c>
      <c r="D68" s="65">
        <v>455</v>
      </c>
      <c r="E68" s="66">
        <f t="shared" si="12"/>
        <v>25241</v>
      </c>
      <c r="F68" s="65">
        <v>710</v>
      </c>
      <c r="G68" s="65">
        <v>10</v>
      </c>
      <c r="H68" s="66">
        <f t="shared" si="13"/>
        <v>720</v>
      </c>
      <c r="I68" s="137">
        <v>0</v>
      </c>
      <c r="J68" s="137">
        <v>0</v>
      </c>
      <c r="K68" s="66">
        <f t="shared" si="14"/>
        <v>0</v>
      </c>
      <c r="L68" s="65">
        <v>0</v>
      </c>
      <c r="M68" s="65">
        <v>0</v>
      </c>
      <c r="N68" s="66">
        <f t="shared" si="15"/>
        <v>0</v>
      </c>
      <c r="O68" s="137">
        <f t="shared" si="16"/>
        <v>24786</v>
      </c>
      <c r="P68" s="137">
        <f t="shared" si="17"/>
        <v>455</v>
      </c>
      <c r="Q68" s="66">
        <f t="shared" si="18"/>
        <v>25241</v>
      </c>
      <c r="R68" s="137">
        <f t="shared" si="19"/>
        <v>710</v>
      </c>
      <c r="S68" s="137">
        <f t="shared" si="20"/>
        <v>10</v>
      </c>
      <c r="T68" s="66">
        <f t="shared" si="21"/>
        <v>720</v>
      </c>
    </row>
    <row r="69" spans="1:20" s="45" customFormat="1" ht="13.5" customHeight="1">
      <c r="A69" s="135">
        <f t="shared" si="11"/>
        <v>56</v>
      </c>
      <c r="B69" s="136" t="s">
        <v>959</v>
      </c>
      <c r="C69" s="65">
        <v>412</v>
      </c>
      <c r="D69" s="65">
        <v>0</v>
      </c>
      <c r="E69" s="66">
        <f t="shared" si="12"/>
        <v>412</v>
      </c>
      <c r="F69" s="65">
        <v>4</v>
      </c>
      <c r="G69" s="65">
        <v>0</v>
      </c>
      <c r="H69" s="66">
        <f t="shared" si="13"/>
        <v>4</v>
      </c>
      <c r="I69" s="137">
        <v>0</v>
      </c>
      <c r="J69" s="137">
        <v>0</v>
      </c>
      <c r="K69" s="66">
        <f t="shared" si="14"/>
        <v>0</v>
      </c>
      <c r="L69" s="65">
        <v>0</v>
      </c>
      <c r="M69" s="65">
        <v>0</v>
      </c>
      <c r="N69" s="66">
        <f t="shared" si="15"/>
        <v>0</v>
      </c>
      <c r="O69" s="137">
        <f t="shared" si="16"/>
        <v>412</v>
      </c>
      <c r="P69" s="137">
        <f t="shared" si="17"/>
        <v>0</v>
      </c>
      <c r="Q69" s="66">
        <f t="shared" si="18"/>
        <v>412</v>
      </c>
      <c r="R69" s="137">
        <f t="shared" si="19"/>
        <v>4</v>
      </c>
      <c r="S69" s="137">
        <f t="shared" si="20"/>
        <v>0</v>
      </c>
      <c r="T69" s="66">
        <f t="shared" si="21"/>
        <v>4</v>
      </c>
    </row>
    <row r="70" spans="1:20" s="45" customFormat="1" ht="13.5" customHeight="1">
      <c r="A70" s="135">
        <f t="shared" si="11"/>
        <v>57</v>
      </c>
      <c r="B70" s="136" t="s">
        <v>960</v>
      </c>
      <c r="C70" s="65">
        <v>4608</v>
      </c>
      <c r="D70" s="65">
        <v>59</v>
      </c>
      <c r="E70" s="66">
        <f t="shared" si="12"/>
        <v>4667</v>
      </c>
      <c r="F70" s="65">
        <v>334</v>
      </c>
      <c r="G70" s="65">
        <v>0</v>
      </c>
      <c r="H70" s="66">
        <f t="shared" si="13"/>
        <v>334</v>
      </c>
      <c r="I70" s="137">
        <v>0</v>
      </c>
      <c r="J70" s="137">
        <v>0</v>
      </c>
      <c r="K70" s="66">
        <f t="shared" si="14"/>
        <v>0</v>
      </c>
      <c r="L70" s="65">
        <v>0</v>
      </c>
      <c r="M70" s="65">
        <v>0</v>
      </c>
      <c r="N70" s="66">
        <f t="shared" si="15"/>
        <v>0</v>
      </c>
      <c r="O70" s="137">
        <f t="shared" si="16"/>
        <v>4608</v>
      </c>
      <c r="P70" s="137">
        <f t="shared" si="17"/>
        <v>59</v>
      </c>
      <c r="Q70" s="66">
        <f t="shared" si="18"/>
        <v>4667</v>
      </c>
      <c r="R70" s="137">
        <f t="shared" si="19"/>
        <v>334</v>
      </c>
      <c r="S70" s="137">
        <f t="shared" si="20"/>
        <v>0</v>
      </c>
      <c r="T70" s="66">
        <f t="shared" si="21"/>
        <v>334</v>
      </c>
    </row>
    <row r="71" spans="1:20" s="45" customFormat="1" ht="13.5" customHeight="1">
      <c r="A71" s="135">
        <f t="shared" si="11"/>
        <v>58</v>
      </c>
      <c r="B71" s="136" t="s">
        <v>961</v>
      </c>
      <c r="C71" s="65">
        <v>9286</v>
      </c>
      <c r="D71" s="65">
        <v>462</v>
      </c>
      <c r="E71" s="66">
        <f t="shared" si="12"/>
        <v>9748</v>
      </c>
      <c r="F71" s="65">
        <v>1235</v>
      </c>
      <c r="G71" s="65">
        <v>13</v>
      </c>
      <c r="H71" s="66">
        <f t="shared" si="13"/>
        <v>1248</v>
      </c>
      <c r="I71" s="137">
        <v>0</v>
      </c>
      <c r="J71" s="137">
        <v>0</v>
      </c>
      <c r="K71" s="66">
        <f t="shared" si="14"/>
        <v>0</v>
      </c>
      <c r="L71" s="65">
        <v>0</v>
      </c>
      <c r="M71" s="65">
        <v>0</v>
      </c>
      <c r="N71" s="66">
        <f t="shared" si="15"/>
        <v>0</v>
      </c>
      <c r="O71" s="137">
        <f t="shared" si="16"/>
        <v>9286</v>
      </c>
      <c r="P71" s="137">
        <f t="shared" si="17"/>
        <v>462</v>
      </c>
      <c r="Q71" s="66">
        <f t="shared" si="18"/>
        <v>9748</v>
      </c>
      <c r="R71" s="137">
        <f t="shared" si="19"/>
        <v>1235</v>
      </c>
      <c r="S71" s="137">
        <f t="shared" si="20"/>
        <v>13</v>
      </c>
      <c r="T71" s="66">
        <f t="shared" si="21"/>
        <v>1248</v>
      </c>
    </row>
    <row r="72" spans="1:20" s="45" customFormat="1" ht="13.5" customHeight="1">
      <c r="A72" s="135">
        <f t="shared" si="11"/>
        <v>59</v>
      </c>
      <c r="B72" s="136" t="s">
        <v>962</v>
      </c>
      <c r="C72" s="65">
        <v>15345</v>
      </c>
      <c r="D72" s="65">
        <v>2190</v>
      </c>
      <c r="E72" s="66">
        <f t="shared" si="12"/>
        <v>17535</v>
      </c>
      <c r="F72" s="65">
        <v>513</v>
      </c>
      <c r="G72" s="65">
        <v>17</v>
      </c>
      <c r="H72" s="66">
        <f t="shared" si="13"/>
        <v>530</v>
      </c>
      <c r="I72" s="137">
        <v>0</v>
      </c>
      <c r="J72" s="137">
        <v>0</v>
      </c>
      <c r="K72" s="66">
        <f t="shared" si="14"/>
        <v>0</v>
      </c>
      <c r="L72" s="65">
        <v>0</v>
      </c>
      <c r="M72" s="65">
        <v>0</v>
      </c>
      <c r="N72" s="66">
        <f t="shared" si="15"/>
        <v>0</v>
      </c>
      <c r="O72" s="137">
        <f t="shared" si="16"/>
        <v>15345</v>
      </c>
      <c r="P72" s="137">
        <f t="shared" si="17"/>
        <v>2190</v>
      </c>
      <c r="Q72" s="66">
        <f t="shared" si="18"/>
        <v>17535</v>
      </c>
      <c r="R72" s="137">
        <f t="shared" si="19"/>
        <v>513</v>
      </c>
      <c r="S72" s="137">
        <f t="shared" si="20"/>
        <v>17</v>
      </c>
      <c r="T72" s="66">
        <f t="shared" si="21"/>
        <v>530</v>
      </c>
    </row>
    <row r="73" spans="1:20" s="45" customFormat="1" ht="13.5" customHeight="1">
      <c r="A73" s="135">
        <f t="shared" si="11"/>
        <v>60</v>
      </c>
      <c r="B73" s="136" t="s">
        <v>963</v>
      </c>
      <c r="C73" s="65">
        <v>4314</v>
      </c>
      <c r="D73" s="65">
        <v>32</v>
      </c>
      <c r="E73" s="66">
        <f t="shared" si="12"/>
        <v>4346</v>
      </c>
      <c r="F73" s="65">
        <v>282</v>
      </c>
      <c r="G73" s="65">
        <v>10</v>
      </c>
      <c r="H73" s="66">
        <f t="shared" si="13"/>
        <v>292</v>
      </c>
      <c r="I73" s="137">
        <v>9</v>
      </c>
      <c r="J73" s="137">
        <v>0</v>
      </c>
      <c r="K73" s="66">
        <f t="shared" si="14"/>
        <v>9</v>
      </c>
      <c r="L73" s="65">
        <v>8</v>
      </c>
      <c r="M73" s="65">
        <v>0</v>
      </c>
      <c r="N73" s="66">
        <f t="shared" si="15"/>
        <v>8</v>
      </c>
      <c r="O73" s="137">
        <f t="shared" si="16"/>
        <v>4323</v>
      </c>
      <c r="P73" s="137">
        <f t="shared" si="17"/>
        <v>32</v>
      </c>
      <c r="Q73" s="66">
        <f t="shared" si="18"/>
        <v>4355</v>
      </c>
      <c r="R73" s="137">
        <f t="shared" si="19"/>
        <v>290</v>
      </c>
      <c r="S73" s="137">
        <f t="shared" si="20"/>
        <v>10</v>
      </c>
      <c r="T73" s="66">
        <f t="shared" si="21"/>
        <v>300</v>
      </c>
    </row>
    <row r="74" spans="1:20" s="45" customFormat="1" ht="13.5" customHeight="1">
      <c r="A74" s="135">
        <f t="shared" si="11"/>
        <v>61</v>
      </c>
      <c r="B74" s="136" t="s">
        <v>964</v>
      </c>
      <c r="C74" s="65">
        <v>13987</v>
      </c>
      <c r="D74" s="65">
        <v>185</v>
      </c>
      <c r="E74" s="66">
        <f t="shared" si="12"/>
        <v>14172</v>
      </c>
      <c r="F74" s="65">
        <v>908</v>
      </c>
      <c r="G74" s="65">
        <v>0</v>
      </c>
      <c r="H74" s="66">
        <f t="shared" si="13"/>
        <v>908</v>
      </c>
      <c r="I74" s="137">
        <v>0</v>
      </c>
      <c r="J74" s="137">
        <v>0</v>
      </c>
      <c r="K74" s="66">
        <f t="shared" si="14"/>
        <v>0</v>
      </c>
      <c r="L74" s="65">
        <v>0</v>
      </c>
      <c r="M74" s="65">
        <v>0</v>
      </c>
      <c r="N74" s="66">
        <f t="shared" si="15"/>
        <v>0</v>
      </c>
      <c r="O74" s="137">
        <f t="shared" si="16"/>
        <v>13987</v>
      </c>
      <c r="P74" s="137">
        <f t="shared" si="17"/>
        <v>185</v>
      </c>
      <c r="Q74" s="66">
        <f t="shared" si="18"/>
        <v>14172</v>
      </c>
      <c r="R74" s="137">
        <f t="shared" si="19"/>
        <v>908</v>
      </c>
      <c r="S74" s="137">
        <f t="shared" si="20"/>
        <v>0</v>
      </c>
      <c r="T74" s="66">
        <f t="shared" si="21"/>
        <v>908</v>
      </c>
    </row>
    <row r="75" spans="1:20" s="45" customFormat="1" ht="13.5" customHeight="1">
      <c r="A75" s="135">
        <f t="shared" si="11"/>
        <v>62</v>
      </c>
      <c r="B75" s="136" t="s">
        <v>965</v>
      </c>
      <c r="C75" s="65">
        <v>176</v>
      </c>
      <c r="D75" s="65">
        <v>0</v>
      </c>
      <c r="E75" s="66">
        <f t="shared" si="12"/>
        <v>176</v>
      </c>
      <c r="F75" s="65">
        <v>22</v>
      </c>
      <c r="G75" s="65">
        <v>0</v>
      </c>
      <c r="H75" s="66">
        <f t="shared" si="13"/>
        <v>22</v>
      </c>
      <c r="I75" s="137">
        <v>0</v>
      </c>
      <c r="J75" s="137">
        <v>0</v>
      </c>
      <c r="K75" s="66">
        <f t="shared" si="14"/>
        <v>0</v>
      </c>
      <c r="L75" s="65">
        <v>0</v>
      </c>
      <c r="M75" s="65">
        <v>0</v>
      </c>
      <c r="N75" s="66">
        <f t="shared" si="15"/>
        <v>0</v>
      </c>
      <c r="O75" s="137">
        <f t="shared" si="16"/>
        <v>176</v>
      </c>
      <c r="P75" s="137">
        <f t="shared" si="17"/>
        <v>0</v>
      </c>
      <c r="Q75" s="66">
        <f t="shared" si="18"/>
        <v>176</v>
      </c>
      <c r="R75" s="137">
        <f t="shared" si="19"/>
        <v>22</v>
      </c>
      <c r="S75" s="137">
        <f t="shared" si="20"/>
        <v>0</v>
      </c>
      <c r="T75" s="66">
        <f t="shared" si="21"/>
        <v>22</v>
      </c>
    </row>
    <row r="76" spans="1:20" s="45" customFormat="1" ht="13.5" customHeight="1">
      <c r="A76" s="135">
        <f t="shared" si="11"/>
        <v>63</v>
      </c>
      <c r="B76" s="136" t="s">
        <v>966</v>
      </c>
      <c r="C76" s="65">
        <v>3646</v>
      </c>
      <c r="D76" s="65">
        <v>0</v>
      </c>
      <c r="E76" s="66">
        <f t="shared" si="12"/>
        <v>3646</v>
      </c>
      <c r="F76" s="65">
        <v>194</v>
      </c>
      <c r="G76" s="65">
        <v>0</v>
      </c>
      <c r="H76" s="66">
        <f t="shared" si="13"/>
        <v>194</v>
      </c>
      <c r="I76" s="137">
        <v>0</v>
      </c>
      <c r="J76" s="137">
        <v>0</v>
      </c>
      <c r="K76" s="66">
        <f t="shared" si="14"/>
        <v>0</v>
      </c>
      <c r="L76" s="65">
        <v>0</v>
      </c>
      <c r="M76" s="65">
        <v>0</v>
      </c>
      <c r="N76" s="66">
        <f t="shared" si="15"/>
        <v>0</v>
      </c>
      <c r="O76" s="137">
        <f t="shared" si="16"/>
        <v>3646</v>
      </c>
      <c r="P76" s="137">
        <f t="shared" si="17"/>
        <v>0</v>
      </c>
      <c r="Q76" s="66">
        <f t="shared" si="18"/>
        <v>3646</v>
      </c>
      <c r="R76" s="137">
        <f t="shared" si="19"/>
        <v>194</v>
      </c>
      <c r="S76" s="137">
        <f t="shared" si="20"/>
        <v>0</v>
      </c>
      <c r="T76" s="66">
        <f t="shared" si="21"/>
        <v>194</v>
      </c>
    </row>
    <row r="77" spans="1:20" s="45" customFormat="1" ht="13.5" customHeight="1">
      <c r="A77" s="135">
        <f t="shared" si="11"/>
        <v>64</v>
      </c>
      <c r="B77" s="136" t="s">
        <v>967</v>
      </c>
      <c r="C77" s="65">
        <v>11614</v>
      </c>
      <c r="D77" s="65">
        <v>563</v>
      </c>
      <c r="E77" s="66">
        <f t="shared" si="12"/>
        <v>12177</v>
      </c>
      <c r="F77" s="65">
        <v>287</v>
      </c>
      <c r="G77" s="65">
        <v>6</v>
      </c>
      <c r="H77" s="66">
        <f t="shared" si="13"/>
        <v>293</v>
      </c>
      <c r="I77" s="137">
        <v>0</v>
      </c>
      <c r="J77" s="137">
        <v>0</v>
      </c>
      <c r="K77" s="66">
        <f t="shared" si="14"/>
        <v>0</v>
      </c>
      <c r="L77" s="65">
        <v>0</v>
      </c>
      <c r="M77" s="65">
        <v>0</v>
      </c>
      <c r="N77" s="66">
        <f t="shared" si="15"/>
        <v>0</v>
      </c>
      <c r="O77" s="137">
        <f t="shared" si="16"/>
        <v>11614</v>
      </c>
      <c r="P77" s="137">
        <f t="shared" si="17"/>
        <v>563</v>
      </c>
      <c r="Q77" s="66">
        <f t="shared" si="18"/>
        <v>12177</v>
      </c>
      <c r="R77" s="137">
        <f t="shared" si="19"/>
        <v>287</v>
      </c>
      <c r="S77" s="137">
        <f t="shared" si="20"/>
        <v>6</v>
      </c>
      <c r="T77" s="66">
        <f t="shared" si="21"/>
        <v>293</v>
      </c>
    </row>
    <row r="78" spans="1:20" s="45" customFormat="1" ht="13.5" customHeight="1">
      <c r="A78" s="135">
        <f t="shared" si="11"/>
        <v>65</v>
      </c>
      <c r="B78" s="136" t="s">
        <v>968</v>
      </c>
      <c r="C78" s="65">
        <v>901</v>
      </c>
      <c r="D78" s="65">
        <v>0</v>
      </c>
      <c r="E78" s="66">
        <f t="shared" si="12"/>
        <v>901</v>
      </c>
      <c r="F78" s="65">
        <v>54</v>
      </c>
      <c r="G78" s="65">
        <v>0</v>
      </c>
      <c r="H78" s="66">
        <f t="shared" si="13"/>
        <v>54</v>
      </c>
      <c r="I78" s="137">
        <v>0</v>
      </c>
      <c r="J78" s="137">
        <v>0</v>
      </c>
      <c r="K78" s="66">
        <f t="shared" si="14"/>
        <v>0</v>
      </c>
      <c r="L78" s="65">
        <v>0</v>
      </c>
      <c r="M78" s="65">
        <v>0</v>
      </c>
      <c r="N78" s="66">
        <f t="shared" si="15"/>
        <v>0</v>
      </c>
      <c r="O78" s="137">
        <f t="shared" si="16"/>
        <v>901</v>
      </c>
      <c r="P78" s="137">
        <f t="shared" si="17"/>
        <v>0</v>
      </c>
      <c r="Q78" s="66">
        <f t="shared" si="18"/>
        <v>901</v>
      </c>
      <c r="R78" s="137">
        <f t="shared" si="19"/>
        <v>54</v>
      </c>
      <c r="S78" s="137">
        <f t="shared" si="20"/>
        <v>0</v>
      </c>
      <c r="T78" s="66">
        <f t="shared" si="21"/>
        <v>54</v>
      </c>
    </row>
    <row r="79" spans="1:20" s="45" customFormat="1" ht="13.5" customHeight="1">
      <c r="A79" s="135">
        <f t="shared" si="11"/>
        <v>66</v>
      </c>
      <c r="B79" s="136" t="s">
        <v>969</v>
      </c>
      <c r="C79" s="65">
        <v>0</v>
      </c>
      <c r="D79" s="65">
        <v>0</v>
      </c>
      <c r="E79" s="66">
        <f t="shared" si="12"/>
        <v>0</v>
      </c>
      <c r="F79" s="65">
        <v>0</v>
      </c>
      <c r="G79" s="65">
        <v>0</v>
      </c>
      <c r="H79" s="66">
        <f t="shared" si="13"/>
        <v>0</v>
      </c>
      <c r="I79" s="137">
        <v>0</v>
      </c>
      <c r="J79" s="137">
        <v>0</v>
      </c>
      <c r="K79" s="66">
        <f t="shared" si="14"/>
        <v>0</v>
      </c>
      <c r="L79" s="65">
        <v>0</v>
      </c>
      <c r="M79" s="65">
        <v>0</v>
      </c>
      <c r="N79" s="66">
        <f t="shared" si="15"/>
        <v>0</v>
      </c>
      <c r="O79" s="137">
        <f t="shared" si="16"/>
        <v>0</v>
      </c>
      <c r="P79" s="137">
        <f t="shared" si="17"/>
        <v>0</v>
      </c>
      <c r="Q79" s="66">
        <f t="shared" si="18"/>
        <v>0</v>
      </c>
      <c r="R79" s="137">
        <f t="shared" si="19"/>
        <v>0</v>
      </c>
      <c r="S79" s="137">
        <f t="shared" si="20"/>
        <v>0</v>
      </c>
      <c r="T79" s="66">
        <f t="shared" si="21"/>
        <v>0</v>
      </c>
    </row>
    <row r="80" spans="1:20" s="45" customFormat="1" ht="13.5" customHeight="1">
      <c r="A80" s="135">
        <f t="shared" si="11"/>
        <v>67</v>
      </c>
      <c r="B80" s="136" t="s">
        <v>970</v>
      </c>
      <c r="C80" s="65">
        <v>84781</v>
      </c>
      <c r="D80" s="65">
        <v>295</v>
      </c>
      <c r="E80" s="66">
        <f t="shared" si="12"/>
        <v>85076</v>
      </c>
      <c r="F80" s="65">
        <v>2671</v>
      </c>
      <c r="G80" s="65">
        <v>0</v>
      </c>
      <c r="H80" s="66">
        <f t="shared" si="13"/>
        <v>2671</v>
      </c>
      <c r="I80" s="137">
        <v>14</v>
      </c>
      <c r="J80" s="137">
        <v>0</v>
      </c>
      <c r="K80" s="66">
        <f t="shared" si="14"/>
        <v>14</v>
      </c>
      <c r="L80" s="65">
        <v>6</v>
      </c>
      <c r="M80" s="65">
        <v>0</v>
      </c>
      <c r="N80" s="66">
        <f t="shared" si="15"/>
        <v>6</v>
      </c>
      <c r="O80" s="137">
        <f t="shared" si="16"/>
        <v>84795</v>
      </c>
      <c r="P80" s="137">
        <f t="shared" si="17"/>
        <v>295</v>
      </c>
      <c r="Q80" s="66">
        <f t="shared" si="18"/>
        <v>85090</v>
      </c>
      <c r="R80" s="137">
        <f t="shared" si="19"/>
        <v>2677</v>
      </c>
      <c r="S80" s="137">
        <f t="shared" si="20"/>
        <v>0</v>
      </c>
      <c r="T80" s="66">
        <f t="shared" si="21"/>
        <v>2677</v>
      </c>
    </row>
    <row r="81" spans="1:20" s="45" customFormat="1" ht="13.5" customHeight="1">
      <c r="A81" s="135">
        <f t="shared" si="11"/>
        <v>68</v>
      </c>
      <c r="B81" s="136" t="s">
        <v>971</v>
      </c>
      <c r="C81" s="65">
        <v>2033</v>
      </c>
      <c r="D81" s="65">
        <v>56</v>
      </c>
      <c r="E81" s="66">
        <f t="shared" si="12"/>
        <v>2089</v>
      </c>
      <c r="F81" s="65">
        <v>60</v>
      </c>
      <c r="G81" s="65">
        <v>6</v>
      </c>
      <c r="H81" s="66">
        <f t="shared" si="13"/>
        <v>66</v>
      </c>
      <c r="I81" s="137">
        <v>0</v>
      </c>
      <c r="J81" s="137">
        <v>0</v>
      </c>
      <c r="K81" s="66">
        <f t="shared" si="14"/>
        <v>0</v>
      </c>
      <c r="L81" s="65">
        <v>0</v>
      </c>
      <c r="M81" s="65">
        <v>0</v>
      </c>
      <c r="N81" s="66">
        <f t="shared" si="15"/>
        <v>0</v>
      </c>
      <c r="O81" s="137">
        <f t="shared" si="16"/>
        <v>2033</v>
      </c>
      <c r="P81" s="137">
        <f t="shared" si="17"/>
        <v>56</v>
      </c>
      <c r="Q81" s="66">
        <f t="shared" si="18"/>
        <v>2089</v>
      </c>
      <c r="R81" s="137">
        <f t="shared" si="19"/>
        <v>60</v>
      </c>
      <c r="S81" s="137">
        <f t="shared" si="20"/>
        <v>6</v>
      </c>
      <c r="T81" s="66">
        <f t="shared" si="21"/>
        <v>66</v>
      </c>
    </row>
    <row r="82" spans="1:20" s="45" customFormat="1" ht="13.5" customHeight="1">
      <c r="A82" s="135">
        <f t="shared" si="11"/>
        <v>69</v>
      </c>
      <c r="B82" s="136" t="s">
        <v>972</v>
      </c>
      <c r="C82" s="65">
        <v>1077</v>
      </c>
      <c r="D82" s="65">
        <v>0</v>
      </c>
      <c r="E82" s="66">
        <f t="shared" si="12"/>
        <v>1077</v>
      </c>
      <c r="F82" s="65">
        <v>66</v>
      </c>
      <c r="G82" s="65">
        <v>0</v>
      </c>
      <c r="H82" s="66">
        <f t="shared" si="13"/>
        <v>66</v>
      </c>
      <c r="I82" s="137">
        <v>0</v>
      </c>
      <c r="J82" s="137">
        <v>0</v>
      </c>
      <c r="K82" s="66">
        <f t="shared" si="14"/>
        <v>0</v>
      </c>
      <c r="L82" s="65">
        <v>0</v>
      </c>
      <c r="M82" s="65">
        <v>0</v>
      </c>
      <c r="N82" s="66">
        <f t="shared" si="15"/>
        <v>0</v>
      </c>
      <c r="O82" s="137">
        <f t="shared" si="16"/>
        <v>1077</v>
      </c>
      <c r="P82" s="137">
        <f t="shared" si="17"/>
        <v>0</v>
      </c>
      <c r="Q82" s="66">
        <f t="shared" si="18"/>
        <v>1077</v>
      </c>
      <c r="R82" s="137">
        <f t="shared" si="19"/>
        <v>66</v>
      </c>
      <c r="S82" s="137">
        <f t="shared" si="20"/>
        <v>0</v>
      </c>
      <c r="T82" s="66">
        <f t="shared" si="21"/>
        <v>66</v>
      </c>
    </row>
    <row r="83" spans="1:20" s="45" customFormat="1" ht="13.5" customHeight="1">
      <c r="A83" s="135">
        <f t="shared" si="11"/>
        <v>70</v>
      </c>
      <c r="B83" s="136" t="s">
        <v>973</v>
      </c>
      <c r="C83" s="65">
        <v>4438</v>
      </c>
      <c r="D83" s="65">
        <v>542</v>
      </c>
      <c r="E83" s="66">
        <f t="shared" si="12"/>
        <v>4980</v>
      </c>
      <c r="F83" s="65">
        <v>163</v>
      </c>
      <c r="G83" s="65">
        <v>5</v>
      </c>
      <c r="H83" s="66">
        <f t="shared" si="13"/>
        <v>168</v>
      </c>
      <c r="I83" s="137">
        <v>0</v>
      </c>
      <c r="J83" s="137">
        <v>0</v>
      </c>
      <c r="K83" s="66">
        <f t="shared" si="14"/>
        <v>0</v>
      </c>
      <c r="L83" s="65">
        <v>0</v>
      </c>
      <c r="M83" s="65">
        <v>0</v>
      </c>
      <c r="N83" s="66">
        <f t="shared" si="15"/>
        <v>0</v>
      </c>
      <c r="O83" s="137">
        <f t="shared" si="16"/>
        <v>4438</v>
      </c>
      <c r="P83" s="137">
        <f t="shared" si="17"/>
        <v>542</v>
      </c>
      <c r="Q83" s="66">
        <f t="shared" si="18"/>
        <v>4980</v>
      </c>
      <c r="R83" s="137">
        <f t="shared" si="19"/>
        <v>163</v>
      </c>
      <c r="S83" s="137">
        <f t="shared" si="20"/>
        <v>5</v>
      </c>
      <c r="T83" s="66">
        <f t="shared" si="21"/>
        <v>168</v>
      </c>
    </row>
    <row r="84" spans="1:20" s="45" customFormat="1" ht="13.5" customHeight="1">
      <c r="A84" s="135">
        <f t="shared" si="11"/>
        <v>71</v>
      </c>
      <c r="B84" s="136" t="s">
        <v>974</v>
      </c>
      <c r="C84" s="65">
        <v>2574</v>
      </c>
      <c r="D84" s="65">
        <v>5</v>
      </c>
      <c r="E84" s="66">
        <f t="shared" si="12"/>
        <v>2579</v>
      </c>
      <c r="F84" s="65">
        <v>129</v>
      </c>
      <c r="G84" s="65">
        <v>0</v>
      </c>
      <c r="H84" s="66">
        <f t="shared" si="13"/>
        <v>129</v>
      </c>
      <c r="I84" s="137">
        <v>21</v>
      </c>
      <c r="J84" s="137">
        <v>0</v>
      </c>
      <c r="K84" s="66">
        <f t="shared" si="14"/>
        <v>21</v>
      </c>
      <c r="L84" s="65">
        <v>15</v>
      </c>
      <c r="M84" s="65">
        <v>0</v>
      </c>
      <c r="N84" s="66">
        <f t="shared" si="15"/>
        <v>15</v>
      </c>
      <c r="O84" s="137">
        <f t="shared" si="16"/>
        <v>2595</v>
      </c>
      <c r="P84" s="137">
        <f t="shared" si="17"/>
        <v>5</v>
      </c>
      <c r="Q84" s="66">
        <f t="shared" si="18"/>
        <v>2600</v>
      </c>
      <c r="R84" s="137">
        <f t="shared" si="19"/>
        <v>144</v>
      </c>
      <c r="S84" s="137">
        <f t="shared" si="20"/>
        <v>0</v>
      </c>
      <c r="T84" s="66">
        <f t="shared" si="21"/>
        <v>144</v>
      </c>
    </row>
    <row r="85" spans="1:20" s="45" customFormat="1" ht="13.5" customHeight="1">
      <c r="A85" s="135">
        <f t="shared" si="11"/>
        <v>72</v>
      </c>
      <c r="B85" s="136" t="s">
        <v>975</v>
      </c>
      <c r="C85" s="65">
        <v>3161</v>
      </c>
      <c r="D85" s="65">
        <v>0</v>
      </c>
      <c r="E85" s="66">
        <f t="shared" si="12"/>
        <v>3161</v>
      </c>
      <c r="F85" s="65">
        <v>398</v>
      </c>
      <c r="G85" s="65">
        <v>0</v>
      </c>
      <c r="H85" s="66">
        <f t="shared" si="13"/>
        <v>398</v>
      </c>
      <c r="I85" s="137">
        <v>0</v>
      </c>
      <c r="J85" s="137">
        <v>0</v>
      </c>
      <c r="K85" s="66">
        <f t="shared" si="14"/>
        <v>0</v>
      </c>
      <c r="L85" s="65">
        <v>0</v>
      </c>
      <c r="M85" s="65">
        <v>0</v>
      </c>
      <c r="N85" s="66">
        <f t="shared" si="15"/>
        <v>0</v>
      </c>
      <c r="O85" s="137">
        <f t="shared" si="16"/>
        <v>3161</v>
      </c>
      <c r="P85" s="137">
        <f t="shared" si="17"/>
        <v>0</v>
      </c>
      <c r="Q85" s="66">
        <f t="shared" si="18"/>
        <v>3161</v>
      </c>
      <c r="R85" s="137">
        <f t="shared" si="19"/>
        <v>398</v>
      </c>
      <c r="S85" s="137">
        <f t="shared" si="20"/>
        <v>0</v>
      </c>
      <c r="T85" s="66">
        <f t="shared" si="21"/>
        <v>398</v>
      </c>
    </row>
    <row r="86" spans="1:20" s="45" customFormat="1" ht="13.5" customHeight="1">
      <c r="A86" s="135">
        <f t="shared" si="11"/>
        <v>73</v>
      </c>
      <c r="B86" s="136" t="s">
        <v>976</v>
      </c>
      <c r="C86" s="65">
        <v>0</v>
      </c>
      <c r="D86" s="65">
        <v>0</v>
      </c>
      <c r="E86" s="66">
        <f t="shared" si="12"/>
        <v>0</v>
      </c>
      <c r="F86" s="65">
        <v>0</v>
      </c>
      <c r="G86" s="65">
        <v>0</v>
      </c>
      <c r="H86" s="66">
        <f t="shared" si="13"/>
        <v>0</v>
      </c>
      <c r="I86" s="137">
        <v>0</v>
      </c>
      <c r="J86" s="137">
        <v>0</v>
      </c>
      <c r="K86" s="66">
        <f t="shared" si="14"/>
        <v>0</v>
      </c>
      <c r="L86" s="65">
        <v>0</v>
      </c>
      <c r="M86" s="65">
        <v>0</v>
      </c>
      <c r="N86" s="66">
        <f t="shared" si="15"/>
        <v>0</v>
      </c>
      <c r="O86" s="137">
        <f t="shared" si="16"/>
        <v>0</v>
      </c>
      <c r="P86" s="137">
        <f t="shared" si="17"/>
        <v>0</v>
      </c>
      <c r="Q86" s="66">
        <f t="shared" si="18"/>
        <v>0</v>
      </c>
      <c r="R86" s="137">
        <f t="shared" si="19"/>
        <v>0</v>
      </c>
      <c r="S86" s="137">
        <f t="shared" si="20"/>
        <v>0</v>
      </c>
      <c r="T86" s="66">
        <f t="shared" si="21"/>
        <v>0</v>
      </c>
    </row>
    <row r="87" spans="1:20" s="45" customFormat="1" ht="13.5" customHeight="1">
      <c r="A87" s="135">
        <f t="shared" si="11"/>
        <v>74</v>
      </c>
      <c r="B87" s="136" t="s">
        <v>977</v>
      </c>
      <c r="C87" s="65">
        <v>8809</v>
      </c>
      <c r="D87" s="65">
        <v>163</v>
      </c>
      <c r="E87" s="66">
        <f t="shared" si="12"/>
        <v>8972</v>
      </c>
      <c r="F87" s="65">
        <v>164</v>
      </c>
      <c r="G87" s="65">
        <v>5</v>
      </c>
      <c r="H87" s="66">
        <f t="shared" si="13"/>
        <v>169</v>
      </c>
      <c r="I87" s="137">
        <v>0</v>
      </c>
      <c r="J87" s="137">
        <v>0</v>
      </c>
      <c r="K87" s="66">
        <f t="shared" si="14"/>
        <v>0</v>
      </c>
      <c r="L87" s="65">
        <v>0</v>
      </c>
      <c r="M87" s="65">
        <v>0</v>
      </c>
      <c r="N87" s="66">
        <f t="shared" si="15"/>
        <v>0</v>
      </c>
      <c r="O87" s="137">
        <f t="shared" si="16"/>
        <v>8809</v>
      </c>
      <c r="P87" s="137">
        <f t="shared" si="17"/>
        <v>163</v>
      </c>
      <c r="Q87" s="66">
        <f t="shared" si="18"/>
        <v>8972</v>
      </c>
      <c r="R87" s="137">
        <f t="shared" si="19"/>
        <v>164</v>
      </c>
      <c r="S87" s="137">
        <f t="shared" si="20"/>
        <v>5</v>
      </c>
      <c r="T87" s="66">
        <f t="shared" si="21"/>
        <v>169</v>
      </c>
    </row>
    <row r="88" spans="1:20" s="45" customFormat="1" ht="13.5" customHeight="1">
      <c r="A88" s="135">
        <f t="shared" si="11"/>
        <v>75</v>
      </c>
      <c r="B88" s="136" t="s">
        <v>978</v>
      </c>
      <c r="C88" s="65">
        <v>0</v>
      </c>
      <c r="D88" s="65">
        <v>0</v>
      </c>
      <c r="E88" s="66">
        <f t="shared" si="12"/>
        <v>0</v>
      </c>
      <c r="F88" s="65">
        <v>0</v>
      </c>
      <c r="G88" s="65">
        <v>0</v>
      </c>
      <c r="H88" s="66">
        <f t="shared" si="13"/>
        <v>0</v>
      </c>
      <c r="I88" s="137">
        <v>0</v>
      </c>
      <c r="J88" s="137">
        <v>0</v>
      </c>
      <c r="K88" s="66">
        <f t="shared" si="14"/>
        <v>0</v>
      </c>
      <c r="L88" s="65">
        <v>0</v>
      </c>
      <c r="M88" s="65">
        <v>0</v>
      </c>
      <c r="N88" s="66">
        <f t="shared" si="15"/>
        <v>0</v>
      </c>
      <c r="O88" s="137">
        <f t="shared" si="16"/>
        <v>0</v>
      </c>
      <c r="P88" s="137">
        <f t="shared" si="17"/>
        <v>0</v>
      </c>
      <c r="Q88" s="66">
        <f t="shared" si="18"/>
        <v>0</v>
      </c>
      <c r="R88" s="137">
        <f t="shared" si="19"/>
        <v>0</v>
      </c>
      <c r="S88" s="137">
        <f t="shared" si="20"/>
        <v>0</v>
      </c>
      <c r="T88" s="66">
        <f t="shared" si="21"/>
        <v>0</v>
      </c>
    </row>
    <row r="89" spans="1:20" s="45" customFormat="1" ht="13.5" customHeight="1">
      <c r="A89" s="135">
        <f t="shared" si="11"/>
        <v>76</v>
      </c>
      <c r="B89" s="136" t="s">
        <v>902</v>
      </c>
      <c r="C89" s="65">
        <v>197</v>
      </c>
      <c r="D89" s="65">
        <v>0</v>
      </c>
      <c r="E89" s="66">
        <f t="shared" si="12"/>
        <v>197</v>
      </c>
      <c r="F89" s="65">
        <v>73</v>
      </c>
      <c r="G89" s="65">
        <v>0</v>
      </c>
      <c r="H89" s="66">
        <f t="shared" si="13"/>
        <v>73</v>
      </c>
      <c r="I89" s="137">
        <v>0</v>
      </c>
      <c r="J89" s="137">
        <v>0</v>
      </c>
      <c r="K89" s="66">
        <f t="shared" si="14"/>
        <v>0</v>
      </c>
      <c r="L89" s="65">
        <v>0</v>
      </c>
      <c r="M89" s="65">
        <v>0</v>
      </c>
      <c r="N89" s="66">
        <f t="shared" si="15"/>
        <v>0</v>
      </c>
      <c r="O89" s="137">
        <f t="shared" si="16"/>
        <v>197</v>
      </c>
      <c r="P89" s="137">
        <f t="shared" si="17"/>
        <v>0</v>
      </c>
      <c r="Q89" s="66">
        <f t="shared" si="18"/>
        <v>197</v>
      </c>
      <c r="R89" s="137">
        <f t="shared" si="19"/>
        <v>73</v>
      </c>
      <c r="S89" s="137">
        <f t="shared" si="20"/>
        <v>0</v>
      </c>
      <c r="T89" s="66">
        <f t="shared" si="21"/>
        <v>73</v>
      </c>
    </row>
    <row r="90" spans="1:20" s="45" customFormat="1" ht="13.5" customHeight="1">
      <c r="A90" s="135">
        <f t="shared" si="11"/>
        <v>77</v>
      </c>
      <c r="B90" s="136" t="s">
        <v>979</v>
      </c>
      <c r="C90" s="65">
        <v>4206</v>
      </c>
      <c r="D90" s="65">
        <v>62</v>
      </c>
      <c r="E90" s="66">
        <f t="shared" si="12"/>
        <v>4268</v>
      </c>
      <c r="F90" s="65">
        <v>151</v>
      </c>
      <c r="G90" s="65">
        <v>0</v>
      </c>
      <c r="H90" s="66">
        <f t="shared" si="13"/>
        <v>151</v>
      </c>
      <c r="I90" s="137">
        <v>0</v>
      </c>
      <c r="J90" s="137">
        <v>0</v>
      </c>
      <c r="K90" s="66">
        <f t="shared" si="14"/>
        <v>0</v>
      </c>
      <c r="L90" s="65">
        <v>0</v>
      </c>
      <c r="M90" s="65">
        <v>0</v>
      </c>
      <c r="N90" s="66">
        <f t="shared" si="15"/>
        <v>0</v>
      </c>
      <c r="O90" s="137">
        <f t="shared" si="16"/>
        <v>4206</v>
      </c>
      <c r="P90" s="137">
        <f t="shared" si="17"/>
        <v>62</v>
      </c>
      <c r="Q90" s="66">
        <f t="shared" si="18"/>
        <v>4268</v>
      </c>
      <c r="R90" s="137">
        <f t="shared" si="19"/>
        <v>151</v>
      </c>
      <c r="S90" s="137">
        <f t="shared" si="20"/>
        <v>0</v>
      </c>
      <c r="T90" s="66">
        <f t="shared" si="21"/>
        <v>151</v>
      </c>
    </row>
    <row r="91" spans="1:20" s="45" customFormat="1" ht="13.5" customHeight="1">
      <c r="A91" s="135">
        <f t="shared" si="11"/>
        <v>78</v>
      </c>
      <c r="B91" s="136" t="s">
        <v>903</v>
      </c>
      <c r="C91" s="65">
        <v>20704</v>
      </c>
      <c r="D91" s="65">
        <v>168</v>
      </c>
      <c r="E91" s="66">
        <f t="shared" si="12"/>
        <v>20872</v>
      </c>
      <c r="F91" s="65">
        <v>603</v>
      </c>
      <c r="G91" s="65">
        <v>6</v>
      </c>
      <c r="H91" s="66">
        <f t="shared" si="13"/>
        <v>609</v>
      </c>
      <c r="I91" s="65">
        <v>0</v>
      </c>
      <c r="J91" s="137">
        <v>0</v>
      </c>
      <c r="K91" s="66">
        <f t="shared" si="14"/>
        <v>0</v>
      </c>
      <c r="L91" s="65">
        <v>0</v>
      </c>
      <c r="M91" s="65">
        <v>0</v>
      </c>
      <c r="N91" s="66">
        <f t="shared" si="15"/>
        <v>0</v>
      </c>
      <c r="O91" s="137">
        <f t="shared" si="16"/>
        <v>20704</v>
      </c>
      <c r="P91" s="137">
        <f t="shared" si="17"/>
        <v>168</v>
      </c>
      <c r="Q91" s="66">
        <f t="shared" si="18"/>
        <v>20872</v>
      </c>
      <c r="R91" s="137">
        <f t="shared" si="19"/>
        <v>603</v>
      </c>
      <c r="S91" s="137">
        <f t="shared" si="20"/>
        <v>6</v>
      </c>
      <c r="T91" s="66">
        <f t="shared" si="21"/>
        <v>609</v>
      </c>
    </row>
    <row r="92" spans="1:20" s="45" customFormat="1" ht="13.5" customHeight="1">
      <c r="A92" s="135">
        <f t="shared" si="11"/>
        <v>79</v>
      </c>
      <c r="B92" s="356" t="s">
        <v>904</v>
      </c>
      <c r="C92" s="65">
        <v>1837</v>
      </c>
      <c r="D92" s="65">
        <v>0</v>
      </c>
      <c r="E92" s="66">
        <f t="shared" si="12"/>
        <v>1837</v>
      </c>
      <c r="F92" s="65">
        <v>101</v>
      </c>
      <c r="G92" s="65">
        <v>0</v>
      </c>
      <c r="H92" s="66">
        <f t="shared" si="13"/>
        <v>101</v>
      </c>
      <c r="I92" s="137">
        <v>0</v>
      </c>
      <c r="J92" s="137">
        <v>0</v>
      </c>
      <c r="K92" s="66">
        <f t="shared" si="14"/>
        <v>0</v>
      </c>
      <c r="L92" s="65">
        <v>0</v>
      </c>
      <c r="M92" s="65">
        <v>0</v>
      </c>
      <c r="N92" s="66">
        <f t="shared" si="15"/>
        <v>0</v>
      </c>
      <c r="O92" s="137">
        <f t="shared" si="16"/>
        <v>1837</v>
      </c>
      <c r="P92" s="137">
        <f t="shared" si="17"/>
        <v>0</v>
      </c>
      <c r="Q92" s="66">
        <f t="shared" si="18"/>
        <v>1837</v>
      </c>
      <c r="R92" s="137">
        <f t="shared" si="19"/>
        <v>101</v>
      </c>
      <c r="S92" s="137">
        <f t="shared" si="20"/>
        <v>0</v>
      </c>
      <c r="T92" s="66">
        <f t="shared" si="21"/>
        <v>101</v>
      </c>
    </row>
    <row r="93" spans="1:20" s="45" customFormat="1" ht="13.5" customHeight="1">
      <c r="A93" s="135">
        <f t="shared" si="11"/>
        <v>80</v>
      </c>
      <c r="B93" s="356" t="s">
        <v>905</v>
      </c>
      <c r="C93" s="65">
        <v>0</v>
      </c>
      <c r="D93" s="65">
        <v>0</v>
      </c>
      <c r="E93" s="66">
        <f t="shared" si="12"/>
        <v>0</v>
      </c>
      <c r="F93" s="65">
        <v>0</v>
      </c>
      <c r="G93" s="65">
        <v>0</v>
      </c>
      <c r="H93" s="66">
        <f t="shared" si="13"/>
        <v>0</v>
      </c>
      <c r="I93" s="137">
        <v>0</v>
      </c>
      <c r="J93" s="137">
        <v>0</v>
      </c>
      <c r="K93" s="66">
        <f t="shared" si="14"/>
        <v>0</v>
      </c>
      <c r="L93" s="65">
        <v>0</v>
      </c>
      <c r="M93" s="65">
        <v>0</v>
      </c>
      <c r="N93" s="66">
        <f t="shared" si="15"/>
        <v>0</v>
      </c>
      <c r="O93" s="137">
        <f t="shared" si="16"/>
        <v>0</v>
      </c>
      <c r="P93" s="137">
        <f t="shared" si="17"/>
        <v>0</v>
      </c>
      <c r="Q93" s="66">
        <f t="shared" si="18"/>
        <v>0</v>
      </c>
      <c r="R93" s="137">
        <f t="shared" si="19"/>
        <v>0</v>
      </c>
      <c r="S93" s="137">
        <f t="shared" si="20"/>
        <v>0</v>
      </c>
      <c r="T93" s="66">
        <f t="shared" si="21"/>
        <v>0</v>
      </c>
    </row>
    <row r="94" spans="1:20" s="45" customFormat="1" ht="13.5" customHeight="1">
      <c r="A94" s="135">
        <f t="shared" si="11"/>
        <v>81</v>
      </c>
      <c r="B94" s="356" t="s">
        <v>906</v>
      </c>
      <c r="C94" s="65">
        <v>5974</v>
      </c>
      <c r="D94" s="65">
        <v>547</v>
      </c>
      <c r="E94" s="66">
        <f t="shared" si="12"/>
        <v>6521</v>
      </c>
      <c r="F94" s="65">
        <v>129</v>
      </c>
      <c r="G94" s="65">
        <v>11</v>
      </c>
      <c r="H94" s="66">
        <f t="shared" si="13"/>
        <v>140</v>
      </c>
      <c r="I94" s="137">
        <v>0</v>
      </c>
      <c r="J94" s="137">
        <v>0</v>
      </c>
      <c r="K94" s="66">
        <f t="shared" si="14"/>
        <v>0</v>
      </c>
      <c r="L94" s="65">
        <v>0</v>
      </c>
      <c r="M94" s="65">
        <v>0</v>
      </c>
      <c r="N94" s="66">
        <f t="shared" si="15"/>
        <v>0</v>
      </c>
      <c r="O94" s="137">
        <f t="shared" si="16"/>
        <v>5974</v>
      </c>
      <c r="P94" s="137">
        <f t="shared" si="17"/>
        <v>547</v>
      </c>
      <c r="Q94" s="66">
        <f t="shared" si="18"/>
        <v>6521</v>
      </c>
      <c r="R94" s="137">
        <f t="shared" si="19"/>
        <v>129</v>
      </c>
      <c r="S94" s="137">
        <f t="shared" si="20"/>
        <v>11</v>
      </c>
      <c r="T94" s="66">
        <f t="shared" si="21"/>
        <v>140</v>
      </c>
    </row>
    <row r="95" spans="1:20" s="104" customFormat="1" ht="19.5" customHeight="1">
      <c r="A95" s="621" t="s">
        <v>444</v>
      </c>
      <c r="B95" s="621"/>
      <c r="C95" s="367">
        <f aca="true" t="shared" si="22" ref="C95:T95">SUM(C8:C94)</f>
        <v>1625281</v>
      </c>
      <c r="D95" s="367">
        <f t="shared" si="22"/>
        <v>76647</v>
      </c>
      <c r="E95" s="367">
        <f t="shared" si="22"/>
        <v>1701928</v>
      </c>
      <c r="F95" s="367">
        <f t="shared" si="22"/>
        <v>53947</v>
      </c>
      <c r="G95" s="367">
        <f t="shared" si="22"/>
        <v>1547</v>
      </c>
      <c r="H95" s="367">
        <f t="shared" si="22"/>
        <v>55494</v>
      </c>
      <c r="I95" s="367">
        <f t="shared" si="22"/>
        <v>11187</v>
      </c>
      <c r="J95" s="367">
        <f t="shared" si="22"/>
        <v>373</v>
      </c>
      <c r="K95" s="367">
        <f t="shared" si="22"/>
        <v>11560</v>
      </c>
      <c r="L95" s="367">
        <f t="shared" si="22"/>
        <v>3873</v>
      </c>
      <c r="M95" s="367">
        <f t="shared" si="22"/>
        <v>45</v>
      </c>
      <c r="N95" s="367">
        <f t="shared" si="22"/>
        <v>3918</v>
      </c>
      <c r="O95" s="367">
        <f t="shared" si="22"/>
        <v>1636468</v>
      </c>
      <c r="P95" s="367">
        <f t="shared" si="22"/>
        <v>77020</v>
      </c>
      <c r="Q95" s="367">
        <f t="shared" si="22"/>
        <v>1713488</v>
      </c>
      <c r="R95" s="367">
        <f t="shared" si="22"/>
        <v>57820</v>
      </c>
      <c r="S95" s="367">
        <f t="shared" si="22"/>
        <v>1592</v>
      </c>
      <c r="T95" s="367">
        <f t="shared" si="22"/>
        <v>59412</v>
      </c>
    </row>
    <row r="96" spans="1:20" s="138" customFormat="1" ht="11.25" customHeight="1">
      <c r="A96" s="622"/>
      <c r="B96" s="622"/>
      <c r="C96" s="622"/>
      <c r="D96" s="622"/>
      <c r="E96" s="622"/>
      <c r="F96" s="622"/>
      <c r="G96" s="622"/>
      <c r="H96" s="622"/>
      <c r="I96" s="622"/>
      <c r="J96" s="622"/>
      <c r="K96" s="622"/>
      <c r="L96" s="622"/>
      <c r="M96" s="622"/>
      <c r="N96" s="622"/>
      <c r="O96" s="622"/>
      <c r="P96" s="622"/>
      <c r="Q96" s="622"/>
      <c r="R96" s="622"/>
      <c r="S96" s="622"/>
      <c r="T96" s="622"/>
    </row>
    <row r="97" spans="1:20" ht="12.75">
      <c r="A97" s="361"/>
      <c r="C97" s="148"/>
      <c r="D97" s="148"/>
      <c r="E97" s="148"/>
      <c r="F97" s="148"/>
      <c r="G97" s="148"/>
      <c r="H97" s="148"/>
      <c r="I97" s="355"/>
      <c r="O97" s="355"/>
      <c r="P97" s="355"/>
      <c r="Q97" s="355"/>
      <c r="R97" s="355"/>
      <c r="S97" s="355"/>
      <c r="T97" s="355"/>
    </row>
    <row r="98" spans="1:15" ht="12.75">
      <c r="A98" s="361"/>
      <c r="C98" s="148"/>
      <c r="D98" s="148"/>
      <c r="E98" s="148"/>
      <c r="F98" s="148"/>
      <c r="G98" s="148"/>
      <c r="H98" s="148"/>
      <c r="O98" s="355"/>
    </row>
    <row r="99" spans="1:8" ht="12.75">
      <c r="A99" s="361"/>
      <c r="C99" s="149"/>
      <c r="D99" s="149"/>
      <c r="E99" s="149"/>
      <c r="F99" s="149"/>
      <c r="G99" s="149"/>
      <c r="H99" s="149"/>
    </row>
    <row r="100" spans="1:20" ht="12.75">
      <c r="A100" s="361"/>
      <c r="C100" s="149"/>
      <c r="D100" s="149"/>
      <c r="E100" s="149"/>
      <c r="F100" s="149"/>
      <c r="G100" s="149"/>
      <c r="H100" s="149"/>
      <c r="I100" s="149"/>
      <c r="J100" s="149"/>
      <c r="K100" s="149"/>
      <c r="L100" s="149"/>
      <c r="M100" s="149"/>
      <c r="N100" s="149"/>
      <c r="O100" s="149"/>
      <c r="P100" s="149"/>
      <c r="Q100" s="149"/>
      <c r="R100" s="149"/>
      <c r="S100" s="149"/>
      <c r="T100" s="149"/>
    </row>
    <row r="101" spans="1:8" ht="12.75">
      <c r="A101" s="361"/>
      <c r="C101" s="149"/>
      <c r="D101" s="149"/>
      <c r="E101" s="149"/>
      <c r="F101" s="149"/>
      <c r="G101" s="149"/>
      <c r="H101" s="149"/>
    </row>
    <row r="102" spans="1:8" ht="12.75">
      <c r="A102" s="361"/>
      <c r="C102" s="149"/>
      <c r="D102" s="149"/>
      <c r="E102" s="149"/>
      <c r="F102" s="149"/>
      <c r="G102" s="149"/>
      <c r="H102" s="149"/>
    </row>
    <row r="103" spans="1:8" ht="12.75">
      <c r="A103" s="361"/>
      <c r="C103" s="149"/>
      <c r="D103" s="149"/>
      <c r="E103" s="149"/>
      <c r="F103" s="149"/>
      <c r="G103" s="149"/>
      <c r="H103" s="149"/>
    </row>
    <row r="104" spans="1:8" ht="12.75">
      <c r="A104" s="361"/>
      <c r="C104" s="149"/>
      <c r="D104" s="149"/>
      <c r="E104" s="149"/>
      <c r="F104" s="149"/>
      <c r="G104" s="149"/>
      <c r="H104" s="149"/>
    </row>
    <row r="105" spans="1:8" ht="12.75">
      <c r="A105" s="361"/>
      <c r="C105" s="149"/>
      <c r="D105" s="149"/>
      <c r="E105" s="149"/>
      <c r="F105" s="149"/>
      <c r="G105" s="149"/>
      <c r="H105" s="149"/>
    </row>
    <row r="106" spans="1:8" ht="12.75">
      <c r="A106" s="361"/>
      <c r="C106" s="149"/>
      <c r="D106" s="149"/>
      <c r="E106" s="149"/>
      <c r="F106" s="149"/>
      <c r="G106" s="149"/>
      <c r="H106" s="149"/>
    </row>
    <row r="107" spans="1:8" ht="12.75">
      <c r="A107" s="361"/>
      <c r="C107" s="149"/>
      <c r="D107" s="149"/>
      <c r="E107" s="149"/>
      <c r="F107" s="149"/>
      <c r="G107" s="149"/>
      <c r="H107" s="149"/>
    </row>
    <row r="108" spans="1:8" ht="12.75">
      <c r="A108" s="361"/>
      <c r="C108" s="149"/>
      <c r="D108" s="149"/>
      <c r="E108" s="149"/>
      <c r="F108" s="149"/>
      <c r="G108" s="149"/>
      <c r="H108" s="149"/>
    </row>
    <row r="109" spans="1:8" ht="12.75">
      <c r="A109" s="361"/>
      <c r="C109" s="149"/>
      <c r="D109" s="149"/>
      <c r="E109" s="149"/>
      <c r="F109" s="149"/>
      <c r="G109" s="149"/>
      <c r="H109" s="149"/>
    </row>
    <row r="110" spans="1:8" ht="12.75">
      <c r="A110" s="361"/>
      <c r="C110" s="149"/>
      <c r="D110" s="149"/>
      <c r="E110" s="149"/>
      <c r="F110" s="149"/>
      <c r="G110" s="149"/>
      <c r="H110" s="149"/>
    </row>
    <row r="111" spans="1:8" ht="12.75">
      <c r="A111" s="361"/>
      <c r="C111" s="149"/>
      <c r="D111" s="149"/>
      <c r="E111" s="149"/>
      <c r="F111" s="149"/>
      <c r="G111" s="149"/>
      <c r="H111" s="149"/>
    </row>
    <row r="112" spans="1:8" ht="12.75">
      <c r="A112" s="361"/>
      <c r="C112" s="149"/>
      <c r="D112" s="149"/>
      <c r="E112" s="149"/>
      <c r="F112" s="149"/>
      <c r="G112" s="149"/>
      <c r="H112" s="149"/>
    </row>
    <row r="113" spans="1:8" ht="12.75">
      <c r="A113" s="361"/>
      <c r="C113" s="149"/>
      <c r="D113" s="149"/>
      <c r="E113" s="149"/>
      <c r="F113" s="149"/>
      <c r="G113" s="149"/>
      <c r="H113" s="149"/>
    </row>
    <row r="114" spans="1:8" ht="12.75">
      <c r="A114" s="361"/>
      <c r="C114" s="149"/>
      <c r="D114" s="149"/>
      <c r="E114" s="149"/>
      <c r="F114" s="149"/>
      <c r="G114" s="149"/>
      <c r="H114" s="149"/>
    </row>
    <row r="115" spans="1:8" ht="12.75">
      <c r="A115" s="361"/>
      <c r="C115" s="149"/>
      <c r="D115" s="149"/>
      <c r="E115" s="149"/>
      <c r="F115" s="149"/>
      <c r="G115" s="149"/>
      <c r="H115" s="149"/>
    </row>
    <row r="116" spans="1:8" ht="12.75">
      <c r="A116" s="361"/>
      <c r="C116" s="149"/>
      <c r="D116" s="149"/>
      <c r="E116" s="149"/>
      <c r="F116" s="149"/>
      <c r="G116" s="149"/>
      <c r="H116" s="149"/>
    </row>
    <row r="117" spans="1:8" ht="12.75">
      <c r="A117" s="361"/>
      <c r="C117" s="149"/>
      <c r="D117" s="149"/>
      <c r="E117" s="149"/>
      <c r="F117" s="149"/>
      <c r="G117" s="149"/>
      <c r="H117" s="149"/>
    </row>
    <row r="118" spans="1:8" ht="12.75">
      <c r="A118" s="361"/>
      <c r="C118" s="149"/>
      <c r="D118" s="149"/>
      <c r="E118" s="149"/>
      <c r="F118" s="149"/>
      <c r="G118" s="149"/>
      <c r="H118" s="149"/>
    </row>
    <row r="119" spans="1:8" ht="12.75">
      <c r="A119" s="361"/>
      <c r="C119" s="149"/>
      <c r="D119" s="149"/>
      <c r="E119" s="149"/>
      <c r="F119" s="149"/>
      <c r="G119" s="149"/>
      <c r="H119" s="149"/>
    </row>
    <row r="120" spans="1:8" ht="12.75">
      <c r="A120" s="361"/>
      <c r="C120" s="149"/>
      <c r="D120" s="149"/>
      <c r="E120" s="149"/>
      <c r="F120" s="149"/>
      <c r="G120" s="149"/>
      <c r="H120" s="149"/>
    </row>
    <row r="121" spans="1:8" ht="12.75">
      <c r="A121" s="361"/>
      <c r="C121" s="149"/>
      <c r="D121" s="149"/>
      <c r="E121" s="149"/>
      <c r="F121" s="149"/>
      <c r="G121" s="149"/>
      <c r="H121" s="149"/>
    </row>
    <row r="122" spans="1:8" ht="12.75">
      <c r="A122" s="361"/>
      <c r="C122" s="149"/>
      <c r="D122" s="149"/>
      <c r="E122" s="149"/>
      <c r="F122" s="149"/>
      <c r="G122" s="149"/>
      <c r="H122" s="149"/>
    </row>
    <row r="123" spans="1:8" ht="12.75">
      <c r="A123" s="361"/>
      <c r="C123" s="149"/>
      <c r="D123" s="149"/>
      <c r="E123" s="149"/>
      <c r="F123" s="149"/>
      <c r="G123" s="149"/>
      <c r="H123" s="149"/>
    </row>
    <row r="124" spans="1:8" ht="12.75">
      <c r="A124" s="361"/>
      <c r="C124" s="149"/>
      <c r="D124" s="149"/>
      <c r="E124" s="149"/>
      <c r="F124" s="149"/>
      <c r="G124" s="149"/>
      <c r="H124" s="149"/>
    </row>
    <row r="125" spans="1:8" ht="12.75">
      <c r="A125" s="361"/>
      <c r="C125" s="149"/>
      <c r="D125" s="149"/>
      <c r="E125" s="149"/>
      <c r="F125" s="149"/>
      <c r="G125" s="149"/>
      <c r="H125" s="149"/>
    </row>
    <row r="126" spans="1:8" ht="12.75">
      <c r="A126" s="361"/>
      <c r="C126" s="149"/>
      <c r="D126" s="149"/>
      <c r="E126" s="149"/>
      <c r="F126" s="149"/>
      <c r="G126" s="149"/>
      <c r="H126" s="149"/>
    </row>
    <row r="127" spans="1:8" ht="12.75">
      <c r="A127" s="361"/>
      <c r="C127" s="149"/>
      <c r="D127" s="149"/>
      <c r="E127" s="149"/>
      <c r="F127" s="149"/>
      <c r="G127" s="149"/>
      <c r="H127" s="149"/>
    </row>
    <row r="128" spans="1:8" ht="12.75">
      <c r="A128" s="361"/>
      <c r="C128" s="149"/>
      <c r="D128" s="149"/>
      <c r="E128" s="149"/>
      <c r="F128" s="149"/>
      <c r="G128" s="149"/>
      <c r="H128" s="149"/>
    </row>
    <row r="129" spans="1:8" ht="12.75">
      <c r="A129" s="361"/>
      <c r="C129" s="149"/>
      <c r="D129" s="149"/>
      <c r="E129" s="149"/>
      <c r="F129" s="149"/>
      <c r="G129" s="149"/>
      <c r="H129" s="149"/>
    </row>
    <row r="130" spans="1:8" ht="12.75">
      <c r="A130" s="361"/>
      <c r="C130" s="149"/>
      <c r="D130" s="149"/>
      <c r="E130" s="149"/>
      <c r="F130" s="149"/>
      <c r="G130" s="149"/>
      <c r="H130" s="149"/>
    </row>
    <row r="131" spans="3:8" ht="12.75">
      <c r="C131" s="149"/>
      <c r="D131" s="149"/>
      <c r="E131" s="149"/>
      <c r="F131" s="149"/>
      <c r="G131" s="149"/>
      <c r="H131" s="149"/>
    </row>
    <row r="132" spans="3:8" ht="12.75">
      <c r="C132" s="149"/>
      <c r="D132" s="149"/>
      <c r="E132" s="149"/>
      <c r="F132" s="149"/>
      <c r="G132" s="149"/>
      <c r="H132" s="149"/>
    </row>
    <row r="133" spans="3:8" ht="12.75">
      <c r="C133" s="149"/>
      <c r="D133" s="149"/>
      <c r="E133" s="149"/>
      <c r="F133" s="149"/>
      <c r="G133" s="149"/>
      <c r="H133" s="149"/>
    </row>
    <row r="134" spans="3:8" ht="12.75">
      <c r="C134" s="149"/>
      <c r="D134" s="149"/>
      <c r="E134" s="149"/>
      <c r="F134" s="149"/>
      <c r="G134" s="149"/>
      <c r="H134" s="149"/>
    </row>
    <row r="135" spans="3:8" ht="12.75">
      <c r="C135" s="149"/>
      <c r="D135" s="149"/>
      <c r="E135" s="149"/>
      <c r="F135" s="149"/>
      <c r="G135" s="149"/>
      <c r="H135" s="149"/>
    </row>
    <row r="136" spans="3:8" ht="12.75">
      <c r="C136" s="149"/>
      <c r="D136" s="149"/>
      <c r="E136" s="149"/>
      <c r="F136" s="149"/>
      <c r="G136" s="149"/>
      <c r="H136" s="149"/>
    </row>
    <row r="137" spans="3:8" ht="12.75">
      <c r="C137" s="149"/>
      <c r="D137" s="149"/>
      <c r="E137" s="149"/>
      <c r="F137" s="149"/>
      <c r="G137" s="149"/>
      <c r="H137" s="149"/>
    </row>
    <row r="138" spans="3:8" ht="12.75">
      <c r="C138" s="149"/>
      <c r="D138" s="149"/>
      <c r="E138" s="149"/>
      <c r="F138" s="149"/>
      <c r="G138" s="149"/>
      <c r="H138" s="149"/>
    </row>
    <row r="139" spans="3:8" ht="12.75">
      <c r="C139" s="149"/>
      <c r="D139" s="149"/>
      <c r="E139" s="149"/>
      <c r="F139" s="149"/>
      <c r="G139" s="149"/>
      <c r="H139" s="149"/>
    </row>
    <row r="140" spans="3:8" ht="12.75">
      <c r="C140" s="149"/>
      <c r="D140" s="149"/>
      <c r="E140" s="149"/>
      <c r="F140" s="149"/>
      <c r="G140" s="149"/>
      <c r="H140" s="149"/>
    </row>
    <row r="141" spans="3:8" ht="12.75">
      <c r="C141" s="149"/>
      <c r="D141" s="149"/>
      <c r="E141" s="149"/>
      <c r="F141" s="149"/>
      <c r="G141" s="149"/>
      <c r="H141" s="149"/>
    </row>
    <row r="142" spans="3:8" ht="12.75">
      <c r="C142" s="149"/>
      <c r="D142" s="149"/>
      <c r="E142" s="149"/>
      <c r="F142" s="149"/>
      <c r="G142" s="149"/>
      <c r="H142" s="149"/>
    </row>
    <row r="143" spans="3:8" ht="12.75">
      <c r="C143" s="149"/>
      <c r="D143" s="149"/>
      <c r="E143" s="149"/>
      <c r="F143" s="149"/>
      <c r="G143" s="149"/>
      <c r="H143" s="149"/>
    </row>
    <row r="144" spans="3:8" ht="12.75">
      <c r="C144" s="149"/>
      <c r="D144" s="149"/>
      <c r="E144" s="149"/>
      <c r="F144" s="149"/>
      <c r="G144" s="149"/>
      <c r="H144" s="149"/>
    </row>
    <row r="145" spans="3:8" ht="12.75">
      <c r="C145" s="149"/>
      <c r="D145" s="149"/>
      <c r="E145" s="149"/>
      <c r="F145" s="149"/>
      <c r="G145" s="149"/>
      <c r="H145" s="149"/>
    </row>
    <row r="146" spans="3:8" ht="12.75">
      <c r="C146" s="149"/>
      <c r="D146" s="149"/>
      <c r="E146" s="149"/>
      <c r="F146" s="149"/>
      <c r="G146" s="149"/>
      <c r="H146" s="149"/>
    </row>
    <row r="147" spans="3:8" ht="12.75">
      <c r="C147" s="149"/>
      <c r="D147" s="149"/>
      <c r="E147" s="149"/>
      <c r="F147" s="149"/>
      <c r="G147" s="149"/>
      <c r="H147" s="149"/>
    </row>
    <row r="148" spans="3:8" ht="12.75">
      <c r="C148" s="149"/>
      <c r="D148" s="149"/>
      <c r="E148" s="149"/>
      <c r="F148" s="149"/>
      <c r="G148" s="149"/>
      <c r="H148" s="149"/>
    </row>
    <row r="149" spans="3:8" ht="12.75">
      <c r="C149" s="149"/>
      <c r="D149" s="149"/>
      <c r="E149" s="149"/>
      <c r="F149" s="149"/>
      <c r="G149" s="149"/>
      <c r="H149" s="149"/>
    </row>
    <row r="150" spans="3:8" ht="12.75">
      <c r="C150" s="149"/>
      <c r="D150" s="149"/>
      <c r="E150" s="149"/>
      <c r="F150" s="149"/>
      <c r="G150" s="149"/>
      <c r="H150" s="149"/>
    </row>
    <row r="151" spans="3:8" ht="12.75">
      <c r="C151" s="149"/>
      <c r="D151" s="149"/>
      <c r="E151" s="149"/>
      <c r="F151" s="149"/>
      <c r="G151" s="149"/>
      <c r="H151" s="149"/>
    </row>
    <row r="152" spans="3:8" ht="12.75">
      <c r="C152" s="149"/>
      <c r="D152" s="149"/>
      <c r="E152" s="149"/>
      <c r="F152" s="149"/>
      <c r="G152" s="149"/>
      <c r="H152" s="149"/>
    </row>
    <row r="153" spans="3:8" ht="12.75">
      <c r="C153" s="149"/>
      <c r="D153" s="149"/>
      <c r="E153" s="149"/>
      <c r="F153" s="149"/>
      <c r="G153" s="149"/>
      <c r="H153" s="149"/>
    </row>
    <row r="154" spans="3:8" ht="12.75">
      <c r="C154" s="149"/>
      <c r="D154" s="149"/>
      <c r="E154" s="149"/>
      <c r="F154" s="149"/>
      <c r="G154" s="149"/>
      <c r="H154" s="149"/>
    </row>
    <row r="155" spans="3:8" ht="12.75">
      <c r="C155" s="149"/>
      <c r="D155" s="149"/>
      <c r="E155" s="149"/>
      <c r="F155" s="149"/>
      <c r="G155" s="149"/>
      <c r="H155" s="149"/>
    </row>
    <row r="156" spans="3:8" ht="12.75">
      <c r="C156" s="149"/>
      <c r="D156" s="149"/>
      <c r="E156" s="149"/>
      <c r="F156" s="149"/>
      <c r="G156" s="149"/>
      <c r="H156" s="149"/>
    </row>
    <row r="157" spans="3:8" ht="12.75">
      <c r="C157" s="149"/>
      <c r="D157" s="149"/>
      <c r="E157" s="149"/>
      <c r="F157" s="149"/>
      <c r="G157" s="149"/>
      <c r="H157" s="149"/>
    </row>
    <row r="158" spans="3:8" ht="12.75">
      <c r="C158" s="149"/>
      <c r="D158" s="149"/>
      <c r="E158" s="149"/>
      <c r="F158" s="149"/>
      <c r="G158" s="149"/>
      <c r="H158" s="149"/>
    </row>
    <row r="159" spans="3:8" ht="12.75">
      <c r="C159" s="149"/>
      <c r="D159" s="149"/>
      <c r="E159" s="149"/>
      <c r="F159" s="149"/>
      <c r="G159" s="149"/>
      <c r="H159" s="149"/>
    </row>
    <row r="160" spans="3:8" ht="12.75">
      <c r="C160" s="149"/>
      <c r="D160" s="149"/>
      <c r="E160" s="149"/>
      <c r="F160" s="149"/>
      <c r="G160" s="149"/>
      <c r="H160" s="149"/>
    </row>
    <row r="161" spans="3:8" ht="12.75">
      <c r="C161" s="149"/>
      <c r="D161" s="149"/>
      <c r="E161" s="149"/>
      <c r="F161" s="149"/>
      <c r="G161" s="149"/>
      <c r="H161" s="149"/>
    </row>
    <row r="162" spans="3:8" ht="12.75">
      <c r="C162" s="149"/>
      <c r="D162" s="149"/>
      <c r="E162" s="149"/>
      <c r="F162" s="149"/>
      <c r="G162" s="149"/>
      <c r="H162" s="149"/>
    </row>
    <row r="163" spans="3:8" ht="12.75">
      <c r="C163" s="149"/>
      <c r="D163" s="149"/>
      <c r="E163" s="149"/>
      <c r="F163" s="149"/>
      <c r="G163" s="149"/>
      <c r="H163" s="149"/>
    </row>
    <row r="164" spans="3:8" ht="12.75">
      <c r="C164" s="149"/>
      <c r="D164" s="149"/>
      <c r="E164" s="149"/>
      <c r="F164" s="149"/>
      <c r="G164" s="149"/>
      <c r="H164" s="149"/>
    </row>
    <row r="165" spans="3:8" ht="12.75">
      <c r="C165" s="149"/>
      <c r="D165" s="149"/>
      <c r="E165" s="149"/>
      <c r="F165" s="149"/>
      <c r="G165" s="149"/>
      <c r="H165" s="149"/>
    </row>
    <row r="166" spans="3:8" ht="12.75">
      <c r="C166" s="149"/>
      <c r="D166" s="149"/>
      <c r="E166" s="149"/>
      <c r="F166" s="149"/>
      <c r="G166" s="149"/>
      <c r="H166" s="149"/>
    </row>
    <row r="167" spans="3:8" ht="12.75">
      <c r="C167" s="149"/>
      <c r="D167" s="149"/>
      <c r="E167" s="149"/>
      <c r="F167" s="149"/>
      <c r="G167" s="149"/>
      <c r="H167" s="149"/>
    </row>
    <row r="168" spans="3:8" ht="12.75">
      <c r="C168" s="149"/>
      <c r="D168" s="149"/>
      <c r="E168" s="149"/>
      <c r="F168" s="149"/>
      <c r="G168" s="149"/>
      <c r="H168" s="149"/>
    </row>
    <row r="169" spans="3:8" ht="12.75">
      <c r="C169" s="149"/>
      <c r="D169" s="149"/>
      <c r="E169" s="149"/>
      <c r="F169" s="149"/>
      <c r="G169" s="149"/>
      <c r="H169" s="149"/>
    </row>
    <row r="170" spans="3:8" ht="12.75">
      <c r="C170" s="149"/>
      <c r="D170" s="149"/>
      <c r="E170" s="149"/>
      <c r="F170" s="149"/>
      <c r="G170" s="149"/>
      <c r="H170" s="149"/>
    </row>
    <row r="171" spans="3:8" ht="12.75">
      <c r="C171" s="149"/>
      <c r="D171" s="149"/>
      <c r="E171" s="149"/>
      <c r="F171" s="149"/>
      <c r="G171" s="149"/>
      <c r="H171" s="149"/>
    </row>
    <row r="172" spans="3:8" ht="12.75">
      <c r="C172" s="149"/>
      <c r="D172" s="149"/>
      <c r="E172" s="149"/>
      <c r="F172" s="149"/>
      <c r="G172" s="149"/>
      <c r="H172" s="149"/>
    </row>
    <row r="173" spans="3:8" ht="12.75">
      <c r="C173" s="149"/>
      <c r="D173" s="149"/>
      <c r="E173" s="149"/>
      <c r="F173" s="149"/>
      <c r="G173" s="149"/>
      <c r="H173" s="149"/>
    </row>
    <row r="174" spans="3:8" ht="12.75">
      <c r="C174" s="149"/>
      <c r="D174" s="149"/>
      <c r="E174" s="149"/>
      <c r="F174" s="149"/>
      <c r="G174" s="149"/>
      <c r="H174" s="149"/>
    </row>
    <row r="175" spans="3:8" ht="12.75">
      <c r="C175" s="149"/>
      <c r="D175" s="149"/>
      <c r="E175" s="149"/>
      <c r="F175" s="149"/>
      <c r="G175" s="149"/>
      <c r="H175" s="149"/>
    </row>
    <row r="176" spans="3:8" ht="12.75">
      <c r="C176" s="149"/>
      <c r="D176" s="149"/>
      <c r="E176" s="149"/>
      <c r="F176" s="149"/>
      <c r="G176" s="149"/>
      <c r="H176" s="149"/>
    </row>
    <row r="177" spans="3:8" ht="12.75">
      <c r="C177" s="149"/>
      <c r="D177" s="149"/>
      <c r="E177" s="149"/>
      <c r="F177" s="149"/>
      <c r="G177" s="149"/>
      <c r="H177" s="149"/>
    </row>
    <row r="178" spans="3:8" ht="12.75">
      <c r="C178" s="149"/>
      <c r="D178" s="149"/>
      <c r="E178" s="149"/>
      <c r="F178" s="149"/>
      <c r="G178" s="149"/>
      <c r="H178" s="149"/>
    </row>
    <row r="179" spans="3:8" ht="12.75">
      <c r="C179" s="149"/>
      <c r="D179" s="149"/>
      <c r="E179" s="149"/>
      <c r="F179" s="149"/>
      <c r="G179" s="149"/>
      <c r="H179" s="149"/>
    </row>
  </sheetData>
  <sheetProtection/>
  <mergeCells count="28">
    <mergeCell ref="C4:H4"/>
    <mergeCell ref="I4:N4"/>
    <mergeCell ref="B52:B55"/>
    <mergeCell ref="C52:H52"/>
    <mergeCell ref="I52:N52"/>
    <mergeCell ref="O52:T52"/>
    <mergeCell ref="R5:T6"/>
    <mergeCell ref="L5:N6"/>
    <mergeCell ref="L53:N54"/>
    <mergeCell ref="R53:T54"/>
    <mergeCell ref="A1:T1"/>
    <mergeCell ref="O4:T4"/>
    <mergeCell ref="A2:T2"/>
    <mergeCell ref="S3:T3"/>
    <mergeCell ref="A95:B95"/>
    <mergeCell ref="A96:T96"/>
    <mergeCell ref="A4:A7"/>
    <mergeCell ref="B4:B7"/>
    <mergeCell ref="S51:T51"/>
    <mergeCell ref="A52:A55"/>
    <mergeCell ref="I53:K54"/>
    <mergeCell ref="O53:Q54"/>
    <mergeCell ref="I5:K6"/>
    <mergeCell ref="O5:Q6"/>
    <mergeCell ref="C5:E6"/>
    <mergeCell ref="C53:E54"/>
    <mergeCell ref="F5:H6"/>
    <mergeCell ref="F53:H54"/>
  </mergeCells>
  <printOptions horizontalCentered="1" verticalCentered="1"/>
  <pageMargins left="0" right="0" top="0" bottom="0" header="0" footer="0"/>
  <pageSetup horizontalDpi="600" verticalDpi="600" orientation="landscape" paperSize="9" scale="80" r:id="rId1"/>
  <ignoredErrors>
    <ignoredError sqref="A8:A16" numberStoredAsText="1"/>
  </ignoredErrors>
</worksheet>
</file>

<file path=xl/worksheets/sheet8.xml><?xml version="1.0" encoding="utf-8"?>
<worksheet xmlns="http://schemas.openxmlformats.org/spreadsheetml/2006/main" xmlns:r="http://schemas.openxmlformats.org/officeDocument/2006/relationships">
  <dimension ref="A1:AD122"/>
  <sheetViews>
    <sheetView showGridLines="0" zoomScalePageLayoutView="0" workbookViewId="0" topLeftCell="A1">
      <selection activeCell="A1" sqref="A1:I1"/>
    </sheetView>
  </sheetViews>
  <sheetFormatPr defaultColWidth="9.140625" defaultRowHeight="12.75"/>
  <cols>
    <col min="1" max="3" width="6.7109375" style="441" customWidth="1"/>
    <col min="4" max="9" width="11.7109375" style="441" customWidth="1"/>
    <col min="10" max="10" width="7.00390625" style="489" customWidth="1"/>
    <col min="11" max="11" width="2.57421875" style="489" hidden="1" customWidth="1"/>
    <col min="12" max="13" width="3.00390625" style="439" hidden="1" customWidth="1"/>
    <col min="14" max="14" width="4.140625" style="439" hidden="1" customWidth="1"/>
    <col min="15" max="15" width="9.421875" style="440" hidden="1" customWidth="1"/>
    <col min="16" max="16" width="7.421875" style="440" hidden="1" customWidth="1"/>
    <col min="17" max="17" width="9.421875" style="440" hidden="1" customWidth="1"/>
    <col min="18" max="20" width="8.28125" style="440" hidden="1" customWidth="1"/>
    <col min="21" max="21" width="3.00390625" style="440" hidden="1" customWidth="1"/>
    <col min="22" max="22" width="12.8515625" style="440" hidden="1" customWidth="1"/>
    <col min="23" max="25" width="9.140625" style="440" customWidth="1"/>
    <col min="26" max="30" width="9.140625" style="441" customWidth="1"/>
    <col min="31" max="16384" width="9.140625" style="441" customWidth="1"/>
  </cols>
  <sheetData>
    <row r="1" spans="1:11" ht="39.75" customHeight="1">
      <c r="A1" s="635" t="s">
        <v>1071</v>
      </c>
      <c r="B1" s="636"/>
      <c r="C1" s="636"/>
      <c r="D1" s="636"/>
      <c r="E1" s="636"/>
      <c r="F1" s="636"/>
      <c r="G1" s="636"/>
      <c r="H1" s="636"/>
      <c r="I1" s="636"/>
      <c r="J1" s="438"/>
      <c r="K1" s="438"/>
    </row>
    <row r="2" spans="1:11" ht="30" customHeight="1">
      <c r="A2" s="641" t="s">
        <v>1068</v>
      </c>
      <c r="B2" s="641"/>
      <c r="C2" s="641"/>
      <c r="D2" s="641"/>
      <c r="E2" s="641"/>
      <c r="F2" s="641"/>
      <c r="G2" s="641"/>
      <c r="H2" s="641"/>
      <c r="I2" s="641"/>
      <c r="J2" s="442"/>
      <c r="K2" s="442"/>
    </row>
    <row r="3" spans="1:25" s="447" customFormat="1" ht="18" customHeight="1">
      <c r="A3" s="637" t="s">
        <v>435</v>
      </c>
      <c r="B3" s="637"/>
      <c r="C3" s="637"/>
      <c r="D3" s="508">
        <v>2010</v>
      </c>
      <c r="E3" s="509"/>
      <c r="F3" s="510"/>
      <c r="G3" s="509">
        <f>+D3+1</f>
        <v>2011</v>
      </c>
      <c r="H3" s="509"/>
      <c r="I3" s="509"/>
      <c r="J3" s="444"/>
      <c r="K3" s="444"/>
      <c r="L3" s="445"/>
      <c r="M3" s="445"/>
      <c r="N3" s="445"/>
      <c r="O3" s="446"/>
      <c r="P3" s="446"/>
      <c r="Q3" s="446"/>
      <c r="R3" s="446"/>
      <c r="S3" s="446"/>
      <c r="T3" s="446"/>
      <c r="U3" s="446"/>
      <c r="V3" s="446"/>
      <c r="W3" s="446"/>
      <c r="X3" s="446"/>
      <c r="Y3" s="446"/>
    </row>
    <row r="4" spans="1:25" s="447" customFormat="1" ht="18" customHeight="1">
      <c r="A4" s="638"/>
      <c r="B4" s="638"/>
      <c r="C4" s="638"/>
      <c r="D4" s="448" t="s">
        <v>44</v>
      </c>
      <c r="E4" s="449" t="s">
        <v>43</v>
      </c>
      <c r="F4" s="448" t="s">
        <v>45</v>
      </c>
      <c r="G4" s="448" t="s">
        <v>44</v>
      </c>
      <c r="H4" s="449" t="s">
        <v>43</v>
      </c>
      <c r="I4" s="450" t="s">
        <v>45</v>
      </c>
      <c r="J4" s="451"/>
      <c r="K4" s="451"/>
      <c r="L4" s="445"/>
      <c r="M4" s="445"/>
      <c r="N4" s="445"/>
      <c r="O4" s="629">
        <f>+D3</f>
        <v>2010</v>
      </c>
      <c r="P4" s="630"/>
      <c r="Q4" s="631"/>
      <c r="R4" s="629">
        <f>+G3</f>
        <v>2011</v>
      </c>
      <c r="S4" s="630"/>
      <c r="T4" s="631"/>
      <c r="U4" s="446"/>
      <c r="V4" s="446"/>
      <c r="W4" s="446"/>
      <c r="X4" s="446"/>
      <c r="Y4" s="446"/>
    </row>
    <row r="5" spans="1:25" s="447" customFormat="1" ht="18" customHeight="1">
      <c r="A5" s="639"/>
      <c r="B5" s="639"/>
      <c r="C5" s="639"/>
      <c r="D5" s="505" t="s">
        <v>983</v>
      </c>
      <c r="E5" s="506" t="s">
        <v>982</v>
      </c>
      <c r="F5" s="505" t="s">
        <v>981</v>
      </c>
      <c r="G5" s="505" t="s">
        <v>983</v>
      </c>
      <c r="H5" s="506" t="s">
        <v>982</v>
      </c>
      <c r="I5" s="507" t="s">
        <v>981</v>
      </c>
      <c r="J5" s="452"/>
      <c r="K5" s="452"/>
      <c r="L5" s="453"/>
      <c r="M5" s="445"/>
      <c r="N5" s="445"/>
      <c r="O5" s="454" t="s">
        <v>20</v>
      </c>
      <c r="P5" s="455" t="s">
        <v>19</v>
      </c>
      <c r="Q5" s="454" t="s">
        <v>21</v>
      </c>
      <c r="R5" s="454" t="s">
        <v>20</v>
      </c>
      <c r="S5" s="455" t="s">
        <v>19</v>
      </c>
      <c r="T5" s="454" t="s">
        <v>21</v>
      </c>
      <c r="U5" s="446"/>
      <c r="V5" s="446"/>
      <c r="W5" s="446"/>
      <c r="X5" s="446"/>
      <c r="Y5" s="446"/>
    </row>
    <row r="6" spans="1:25" s="447" customFormat="1" ht="18" customHeight="1">
      <c r="A6" s="640">
        <v>-14</v>
      </c>
      <c r="B6" s="640"/>
      <c r="C6" s="640"/>
      <c r="D6" s="456">
        <v>4</v>
      </c>
      <c r="E6" s="456">
        <v>1</v>
      </c>
      <c r="F6" s="457">
        <v>5</v>
      </c>
      <c r="G6" s="456">
        <v>7</v>
      </c>
      <c r="H6" s="456">
        <v>1</v>
      </c>
      <c r="I6" s="457">
        <f>+H6+G6</f>
        <v>8</v>
      </c>
      <c r="J6" s="458"/>
      <c r="K6" s="458"/>
      <c r="L6" s="459">
        <v>14</v>
      </c>
      <c r="M6" s="459"/>
      <c r="N6" s="460">
        <f>+L6</f>
        <v>14</v>
      </c>
      <c r="O6" s="446">
        <f aca="true" t="shared" si="0" ref="O6:O17">+N6*D6</f>
        <v>56</v>
      </c>
      <c r="P6" s="446">
        <f aca="true" t="shared" si="1" ref="P6:P17">+N6*E6</f>
        <v>14</v>
      </c>
      <c r="Q6" s="446">
        <f aca="true" t="shared" si="2" ref="Q6:Q17">+N6*F6</f>
        <v>70</v>
      </c>
      <c r="R6" s="446">
        <f>+G6*U6</f>
        <v>98</v>
      </c>
      <c r="S6" s="446">
        <f aca="true" t="shared" si="3" ref="S6:S17">+H6*U6</f>
        <v>14</v>
      </c>
      <c r="T6" s="446">
        <f aca="true" t="shared" si="4" ref="T6:T17">+I6*U6</f>
        <v>112</v>
      </c>
      <c r="U6" s="446">
        <v>14</v>
      </c>
      <c r="V6" s="446"/>
      <c r="W6" s="446"/>
      <c r="X6" s="446"/>
      <c r="Y6" s="446"/>
    </row>
    <row r="7" spans="1:25" s="447" customFormat="1" ht="18" customHeight="1">
      <c r="A7" s="461" t="s">
        <v>39</v>
      </c>
      <c r="B7" s="461"/>
      <c r="C7" s="461"/>
      <c r="D7" s="456">
        <v>211</v>
      </c>
      <c r="E7" s="456">
        <v>18</v>
      </c>
      <c r="F7" s="457">
        <v>229</v>
      </c>
      <c r="G7" s="456">
        <v>312</v>
      </c>
      <c r="H7" s="456">
        <v>29</v>
      </c>
      <c r="I7" s="457">
        <f aca="true" t="shared" si="5" ref="I7:I17">+H7+G7</f>
        <v>341</v>
      </c>
      <c r="J7" s="458"/>
      <c r="K7" s="458"/>
      <c r="L7" s="459">
        <v>15</v>
      </c>
      <c r="M7" s="459">
        <v>17</v>
      </c>
      <c r="N7" s="460">
        <f>+(L7+M7)/2</f>
        <v>16</v>
      </c>
      <c r="O7" s="446">
        <f t="shared" si="0"/>
        <v>3376</v>
      </c>
      <c r="P7" s="446">
        <f t="shared" si="1"/>
        <v>288</v>
      </c>
      <c r="Q7" s="446">
        <f t="shared" si="2"/>
        <v>3664</v>
      </c>
      <c r="R7" s="446">
        <f aca="true" t="shared" si="6" ref="R7:R17">+G7*U7</f>
        <v>4992</v>
      </c>
      <c r="S7" s="446">
        <f t="shared" si="3"/>
        <v>464</v>
      </c>
      <c r="T7" s="446">
        <f t="shared" si="4"/>
        <v>5456</v>
      </c>
      <c r="U7" s="446">
        <v>16</v>
      </c>
      <c r="V7" s="446"/>
      <c r="W7" s="446"/>
      <c r="X7" s="446"/>
      <c r="Y7" s="446"/>
    </row>
    <row r="8" spans="1:25" s="447" customFormat="1" ht="18" customHeight="1">
      <c r="A8" s="462" t="s">
        <v>40</v>
      </c>
      <c r="B8" s="462"/>
      <c r="C8" s="462"/>
      <c r="D8" s="456">
        <v>8422</v>
      </c>
      <c r="E8" s="456">
        <v>931</v>
      </c>
      <c r="F8" s="457">
        <v>9353</v>
      </c>
      <c r="G8" s="456">
        <v>9852</v>
      </c>
      <c r="H8" s="456">
        <v>958</v>
      </c>
      <c r="I8" s="457">
        <f t="shared" si="5"/>
        <v>10810</v>
      </c>
      <c r="J8" s="458"/>
      <c r="K8" s="458"/>
      <c r="L8" s="459">
        <v>18</v>
      </c>
      <c r="M8" s="459">
        <v>24</v>
      </c>
      <c r="N8" s="460">
        <f aca="true" t="shared" si="7" ref="N8:N16">+(L8+M8)/2</f>
        <v>21</v>
      </c>
      <c r="O8" s="446">
        <f t="shared" si="0"/>
        <v>176862</v>
      </c>
      <c r="P8" s="446">
        <f t="shared" si="1"/>
        <v>19551</v>
      </c>
      <c r="Q8" s="446">
        <f t="shared" si="2"/>
        <v>196413</v>
      </c>
      <c r="R8" s="446">
        <f t="shared" si="6"/>
        <v>206892</v>
      </c>
      <c r="S8" s="446">
        <f t="shared" si="3"/>
        <v>20118</v>
      </c>
      <c r="T8" s="446">
        <f t="shared" si="4"/>
        <v>227010</v>
      </c>
      <c r="U8" s="446">
        <v>21</v>
      </c>
      <c r="V8" s="446"/>
      <c r="W8" s="446"/>
      <c r="X8" s="446"/>
      <c r="Y8" s="446"/>
    </row>
    <row r="9" spans="1:25" s="447" customFormat="1" ht="18" customHeight="1">
      <c r="A9" s="461" t="s">
        <v>984</v>
      </c>
      <c r="B9" s="461"/>
      <c r="C9" s="461"/>
      <c r="D9" s="456">
        <v>14496</v>
      </c>
      <c r="E9" s="456">
        <v>845</v>
      </c>
      <c r="F9" s="457">
        <v>15341</v>
      </c>
      <c r="G9" s="456">
        <v>15100</v>
      </c>
      <c r="H9" s="456">
        <v>777</v>
      </c>
      <c r="I9" s="457">
        <f t="shared" si="5"/>
        <v>15877</v>
      </c>
      <c r="J9" s="458"/>
      <c r="K9" s="458"/>
      <c r="L9" s="459">
        <v>25</v>
      </c>
      <c r="M9" s="459">
        <v>29</v>
      </c>
      <c r="N9" s="460">
        <f t="shared" si="7"/>
        <v>27</v>
      </c>
      <c r="O9" s="446">
        <f t="shared" si="0"/>
        <v>391392</v>
      </c>
      <c r="P9" s="446">
        <f t="shared" si="1"/>
        <v>22815</v>
      </c>
      <c r="Q9" s="446">
        <f t="shared" si="2"/>
        <v>414207</v>
      </c>
      <c r="R9" s="446">
        <f t="shared" si="6"/>
        <v>407700</v>
      </c>
      <c r="S9" s="446">
        <f t="shared" si="3"/>
        <v>20979</v>
      </c>
      <c r="T9" s="446">
        <f t="shared" si="4"/>
        <v>428679</v>
      </c>
      <c r="U9" s="446">
        <v>27</v>
      </c>
      <c r="V9" s="446"/>
      <c r="W9" s="446"/>
      <c r="X9" s="446"/>
      <c r="Y9" s="446"/>
    </row>
    <row r="10" spans="1:25" s="447" customFormat="1" ht="18" customHeight="1">
      <c r="A10" s="461" t="s">
        <v>985</v>
      </c>
      <c r="B10" s="461"/>
      <c r="C10" s="461"/>
      <c r="D10" s="456">
        <v>13108</v>
      </c>
      <c r="E10" s="456">
        <v>712</v>
      </c>
      <c r="F10" s="457">
        <v>13820</v>
      </c>
      <c r="G10" s="456">
        <v>14382</v>
      </c>
      <c r="H10" s="456">
        <v>818</v>
      </c>
      <c r="I10" s="457">
        <f t="shared" si="5"/>
        <v>15200</v>
      </c>
      <c r="J10" s="458"/>
      <c r="K10" s="458"/>
      <c r="L10" s="459">
        <v>30</v>
      </c>
      <c r="M10" s="459">
        <v>34</v>
      </c>
      <c r="N10" s="460">
        <f t="shared" si="7"/>
        <v>32</v>
      </c>
      <c r="O10" s="446">
        <f t="shared" si="0"/>
        <v>419456</v>
      </c>
      <c r="P10" s="446">
        <f t="shared" si="1"/>
        <v>22784</v>
      </c>
      <c r="Q10" s="446">
        <f t="shared" si="2"/>
        <v>442240</v>
      </c>
      <c r="R10" s="446">
        <f t="shared" si="6"/>
        <v>460224</v>
      </c>
      <c r="S10" s="446">
        <f t="shared" si="3"/>
        <v>26176</v>
      </c>
      <c r="T10" s="446">
        <f t="shared" si="4"/>
        <v>486400</v>
      </c>
      <c r="U10" s="446">
        <v>32</v>
      </c>
      <c r="V10" s="446"/>
      <c r="W10" s="446"/>
      <c r="X10" s="446"/>
      <c r="Y10" s="446"/>
    </row>
    <row r="11" spans="1:25" s="447" customFormat="1" ht="18" customHeight="1">
      <c r="A11" s="461" t="s">
        <v>986</v>
      </c>
      <c r="B11" s="461"/>
      <c r="C11" s="461"/>
      <c r="D11" s="456">
        <v>9818</v>
      </c>
      <c r="E11" s="456">
        <v>607</v>
      </c>
      <c r="F11" s="457">
        <v>10425</v>
      </c>
      <c r="G11" s="456">
        <v>10731</v>
      </c>
      <c r="H11" s="456">
        <v>709</v>
      </c>
      <c r="I11" s="457">
        <f t="shared" si="5"/>
        <v>11440</v>
      </c>
      <c r="J11" s="458"/>
      <c r="K11" s="458"/>
      <c r="L11" s="459">
        <v>35</v>
      </c>
      <c r="M11" s="459">
        <v>39</v>
      </c>
      <c r="N11" s="460">
        <f t="shared" si="7"/>
        <v>37</v>
      </c>
      <c r="O11" s="446">
        <f t="shared" si="0"/>
        <v>363266</v>
      </c>
      <c r="P11" s="446">
        <f t="shared" si="1"/>
        <v>22459</v>
      </c>
      <c r="Q11" s="446">
        <f t="shared" si="2"/>
        <v>385725</v>
      </c>
      <c r="R11" s="446">
        <f t="shared" si="6"/>
        <v>397047</v>
      </c>
      <c r="S11" s="446">
        <f t="shared" si="3"/>
        <v>26233</v>
      </c>
      <c r="T11" s="446">
        <f t="shared" si="4"/>
        <v>423280</v>
      </c>
      <c r="U11" s="446">
        <v>37</v>
      </c>
      <c r="V11" s="446"/>
      <c r="W11" s="446"/>
      <c r="X11" s="446"/>
      <c r="Y11" s="446"/>
    </row>
    <row r="12" spans="1:25" s="447" customFormat="1" ht="18" customHeight="1">
      <c r="A12" s="461" t="s">
        <v>987</v>
      </c>
      <c r="B12" s="461"/>
      <c r="C12" s="461"/>
      <c r="D12" s="456">
        <v>7268</v>
      </c>
      <c r="E12" s="456">
        <v>424</v>
      </c>
      <c r="F12" s="457">
        <v>7692</v>
      </c>
      <c r="G12" s="456">
        <v>7714</v>
      </c>
      <c r="H12" s="456">
        <v>521</v>
      </c>
      <c r="I12" s="457">
        <f t="shared" si="5"/>
        <v>8235</v>
      </c>
      <c r="J12" s="458"/>
      <c r="K12" s="458"/>
      <c r="L12" s="459">
        <v>40</v>
      </c>
      <c r="M12" s="459">
        <v>44</v>
      </c>
      <c r="N12" s="460">
        <f t="shared" si="7"/>
        <v>42</v>
      </c>
      <c r="O12" s="446">
        <f t="shared" si="0"/>
        <v>305256</v>
      </c>
      <c r="P12" s="446">
        <f t="shared" si="1"/>
        <v>17808</v>
      </c>
      <c r="Q12" s="446">
        <f t="shared" si="2"/>
        <v>323064</v>
      </c>
      <c r="R12" s="446">
        <f t="shared" si="6"/>
        <v>323988</v>
      </c>
      <c r="S12" s="446">
        <f t="shared" si="3"/>
        <v>21882</v>
      </c>
      <c r="T12" s="446">
        <f t="shared" si="4"/>
        <v>345870</v>
      </c>
      <c r="U12" s="446">
        <v>42</v>
      </c>
      <c r="V12" s="446"/>
      <c r="W12" s="446"/>
      <c r="X12" s="446"/>
      <c r="Y12" s="446"/>
    </row>
    <row r="13" spans="1:25" s="447" customFormat="1" ht="18" customHeight="1">
      <c r="A13" s="461" t="s">
        <v>988</v>
      </c>
      <c r="B13" s="461"/>
      <c r="C13" s="461"/>
      <c r="D13" s="456">
        <v>3977</v>
      </c>
      <c r="E13" s="456">
        <v>240</v>
      </c>
      <c r="F13" s="457">
        <v>4217</v>
      </c>
      <c r="G13" s="456">
        <v>4895</v>
      </c>
      <c r="H13" s="456">
        <v>245</v>
      </c>
      <c r="I13" s="457">
        <f t="shared" si="5"/>
        <v>5140</v>
      </c>
      <c r="J13" s="458"/>
      <c r="K13" s="458"/>
      <c r="L13" s="459">
        <v>45</v>
      </c>
      <c r="M13" s="459">
        <v>49</v>
      </c>
      <c r="N13" s="460">
        <f t="shared" si="7"/>
        <v>47</v>
      </c>
      <c r="O13" s="446">
        <f t="shared" si="0"/>
        <v>186919</v>
      </c>
      <c r="P13" s="446">
        <f t="shared" si="1"/>
        <v>11280</v>
      </c>
      <c r="Q13" s="446">
        <f t="shared" si="2"/>
        <v>198199</v>
      </c>
      <c r="R13" s="446">
        <f t="shared" si="6"/>
        <v>230065</v>
      </c>
      <c r="S13" s="446">
        <f t="shared" si="3"/>
        <v>11515</v>
      </c>
      <c r="T13" s="446">
        <f t="shared" si="4"/>
        <v>241580</v>
      </c>
      <c r="U13" s="446">
        <v>47</v>
      </c>
      <c r="V13" s="446"/>
      <c r="W13" s="446"/>
      <c r="X13" s="446"/>
      <c r="Y13" s="446"/>
    </row>
    <row r="14" spans="1:25" s="447" customFormat="1" ht="18" customHeight="1">
      <c r="A14" s="461" t="s">
        <v>989</v>
      </c>
      <c r="B14" s="461"/>
      <c r="C14" s="461"/>
      <c r="D14" s="456">
        <v>1240</v>
      </c>
      <c r="E14" s="456">
        <v>74</v>
      </c>
      <c r="F14" s="457">
        <v>1314</v>
      </c>
      <c r="G14" s="456">
        <v>1410</v>
      </c>
      <c r="H14" s="456">
        <v>70</v>
      </c>
      <c r="I14" s="457">
        <f t="shared" si="5"/>
        <v>1480</v>
      </c>
      <c r="J14" s="458"/>
      <c r="K14" s="458"/>
      <c r="L14" s="459">
        <v>50</v>
      </c>
      <c r="M14" s="459">
        <v>54</v>
      </c>
      <c r="N14" s="460">
        <f t="shared" si="7"/>
        <v>52</v>
      </c>
      <c r="O14" s="446">
        <f t="shared" si="0"/>
        <v>64480</v>
      </c>
      <c r="P14" s="446">
        <f t="shared" si="1"/>
        <v>3848</v>
      </c>
      <c r="Q14" s="446">
        <f t="shared" si="2"/>
        <v>68328</v>
      </c>
      <c r="R14" s="446">
        <f t="shared" si="6"/>
        <v>73320</v>
      </c>
      <c r="S14" s="446">
        <f t="shared" si="3"/>
        <v>3640</v>
      </c>
      <c r="T14" s="446">
        <f t="shared" si="4"/>
        <v>76960</v>
      </c>
      <c r="U14" s="446">
        <v>52</v>
      </c>
      <c r="V14" s="446"/>
      <c r="W14" s="446"/>
      <c r="X14" s="446"/>
      <c r="Y14" s="446"/>
    </row>
    <row r="15" spans="1:25" s="447" customFormat="1" ht="18" customHeight="1">
      <c r="A15" s="461" t="s">
        <v>990</v>
      </c>
      <c r="B15" s="461"/>
      <c r="C15" s="461"/>
      <c r="D15" s="456">
        <v>329</v>
      </c>
      <c r="E15" s="456">
        <v>19</v>
      </c>
      <c r="F15" s="457">
        <v>348</v>
      </c>
      <c r="G15" s="456">
        <v>495</v>
      </c>
      <c r="H15" s="456">
        <v>25</v>
      </c>
      <c r="I15" s="457">
        <f t="shared" si="5"/>
        <v>520</v>
      </c>
      <c r="J15" s="458"/>
      <c r="K15" s="458"/>
      <c r="L15" s="459">
        <v>55</v>
      </c>
      <c r="M15" s="459">
        <v>59</v>
      </c>
      <c r="N15" s="460">
        <f t="shared" si="7"/>
        <v>57</v>
      </c>
      <c r="O15" s="446">
        <f t="shared" si="0"/>
        <v>18753</v>
      </c>
      <c r="P15" s="446">
        <f t="shared" si="1"/>
        <v>1083</v>
      </c>
      <c r="Q15" s="446">
        <f t="shared" si="2"/>
        <v>19836</v>
      </c>
      <c r="R15" s="446">
        <f t="shared" si="6"/>
        <v>28215</v>
      </c>
      <c r="S15" s="446">
        <f t="shared" si="3"/>
        <v>1425</v>
      </c>
      <c r="T15" s="446">
        <f t="shared" si="4"/>
        <v>29640</v>
      </c>
      <c r="U15" s="446">
        <v>57</v>
      </c>
      <c r="V15" s="446"/>
      <c r="W15" s="446"/>
      <c r="X15" s="446"/>
      <c r="Y15" s="446"/>
    </row>
    <row r="16" spans="1:25" s="447" customFormat="1" ht="18" customHeight="1">
      <c r="A16" s="462" t="s">
        <v>41</v>
      </c>
      <c r="B16" s="462"/>
      <c r="C16" s="462"/>
      <c r="D16" s="456">
        <v>83</v>
      </c>
      <c r="E16" s="456">
        <v>5</v>
      </c>
      <c r="F16" s="457">
        <v>88</v>
      </c>
      <c r="G16" s="456">
        <v>104</v>
      </c>
      <c r="H16" s="456">
        <v>3</v>
      </c>
      <c r="I16" s="457">
        <f t="shared" si="5"/>
        <v>107</v>
      </c>
      <c r="J16" s="458"/>
      <c r="K16" s="458"/>
      <c r="L16" s="459">
        <v>60</v>
      </c>
      <c r="M16" s="459">
        <v>64</v>
      </c>
      <c r="N16" s="460">
        <f t="shared" si="7"/>
        <v>62</v>
      </c>
      <c r="O16" s="446">
        <f t="shared" si="0"/>
        <v>5146</v>
      </c>
      <c r="P16" s="446">
        <f t="shared" si="1"/>
        <v>310</v>
      </c>
      <c r="Q16" s="446">
        <f t="shared" si="2"/>
        <v>5456</v>
      </c>
      <c r="R16" s="446">
        <f t="shared" si="6"/>
        <v>6448</v>
      </c>
      <c r="S16" s="446">
        <f t="shared" si="3"/>
        <v>186</v>
      </c>
      <c r="T16" s="446">
        <f t="shared" si="4"/>
        <v>6634</v>
      </c>
      <c r="U16" s="446">
        <v>62</v>
      </c>
      <c r="V16" s="446"/>
      <c r="W16" s="446"/>
      <c r="X16" s="446"/>
      <c r="Y16" s="446"/>
    </row>
    <row r="17" spans="1:25" s="447" customFormat="1" ht="18" customHeight="1">
      <c r="A17" s="632" t="s">
        <v>42</v>
      </c>
      <c r="B17" s="632"/>
      <c r="C17" s="632"/>
      <c r="D17" s="456">
        <v>55</v>
      </c>
      <c r="E17" s="456">
        <v>16</v>
      </c>
      <c r="F17" s="457">
        <v>71</v>
      </c>
      <c r="G17" s="456">
        <v>57</v>
      </c>
      <c r="H17" s="456">
        <v>12</v>
      </c>
      <c r="I17" s="457">
        <f t="shared" si="5"/>
        <v>69</v>
      </c>
      <c r="J17" s="458"/>
      <c r="K17" s="458"/>
      <c r="L17" s="459">
        <v>65</v>
      </c>
      <c r="M17" s="459"/>
      <c r="N17" s="460">
        <f>+L17</f>
        <v>65</v>
      </c>
      <c r="O17" s="446">
        <f t="shared" si="0"/>
        <v>3575</v>
      </c>
      <c r="P17" s="446">
        <f t="shared" si="1"/>
        <v>1040</v>
      </c>
      <c r="Q17" s="446">
        <f t="shared" si="2"/>
        <v>4615</v>
      </c>
      <c r="R17" s="446">
        <f t="shared" si="6"/>
        <v>3705</v>
      </c>
      <c r="S17" s="446">
        <f t="shared" si="3"/>
        <v>780</v>
      </c>
      <c r="T17" s="446">
        <f t="shared" si="4"/>
        <v>4485</v>
      </c>
      <c r="U17" s="446">
        <v>65</v>
      </c>
      <c r="V17" s="446"/>
      <c r="W17" s="446"/>
      <c r="X17" s="446"/>
      <c r="Y17" s="446"/>
    </row>
    <row r="18" spans="1:30" s="447" customFormat="1" ht="30" customHeight="1">
      <c r="A18" s="634" t="s">
        <v>436</v>
      </c>
      <c r="B18" s="634"/>
      <c r="C18" s="634"/>
      <c r="D18" s="463">
        <f aca="true" t="shared" si="8" ref="D18:I18">SUM(D6:D17)</f>
        <v>59011</v>
      </c>
      <c r="E18" s="463">
        <f t="shared" si="8"/>
        <v>3892</v>
      </c>
      <c r="F18" s="463">
        <f t="shared" si="8"/>
        <v>62903</v>
      </c>
      <c r="G18" s="463">
        <f t="shared" si="8"/>
        <v>65059</v>
      </c>
      <c r="H18" s="463">
        <f t="shared" si="8"/>
        <v>4168</v>
      </c>
      <c r="I18" s="463">
        <f t="shared" si="8"/>
        <v>69227</v>
      </c>
      <c r="J18" s="458"/>
      <c r="K18" s="458"/>
      <c r="L18" s="459"/>
      <c r="M18" s="459"/>
      <c r="N18" s="464"/>
      <c r="O18" s="465">
        <f aca="true" t="shared" si="9" ref="O18:T18">SUM(O6:O17)</f>
        <v>1938537</v>
      </c>
      <c r="P18" s="465">
        <f t="shared" si="9"/>
        <v>123280</v>
      </c>
      <c r="Q18" s="465">
        <f t="shared" si="9"/>
        <v>2061817</v>
      </c>
      <c r="R18" s="466">
        <f t="shared" si="9"/>
        <v>2142694</v>
      </c>
      <c r="S18" s="466">
        <f t="shared" si="9"/>
        <v>133412</v>
      </c>
      <c r="T18" s="466">
        <f t="shared" si="9"/>
        <v>2276106</v>
      </c>
      <c r="U18" s="466"/>
      <c r="V18" s="466"/>
      <c r="W18" s="466"/>
      <c r="X18" s="466"/>
      <c r="Y18" s="466"/>
      <c r="Z18" s="467"/>
      <c r="AA18" s="467"/>
      <c r="AB18" s="467"/>
      <c r="AC18" s="467"/>
      <c r="AD18" s="467"/>
    </row>
    <row r="19" spans="1:25" s="447" customFormat="1" ht="30.75" customHeight="1">
      <c r="A19" s="633" t="s">
        <v>1039</v>
      </c>
      <c r="B19" s="633"/>
      <c r="C19" s="633"/>
      <c r="D19" s="463">
        <v>33</v>
      </c>
      <c r="E19" s="463">
        <v>32</v>
      </c>
      <c r="F19" s="463">
        <v>33</v>
      </c>
      <c r="G19" s="463">
        <f>+R19</f>
        <v>32.934628567915276</v>
      </c>
      <c r="H19" s="463">
        <f>+S19</f>
        <v>32.00863723608445</v>
      </c>
      <c r="I19" s="463">
        <f>+T19</f>
        <v>32.87887673884467</v>
      </c>
      <c r="J19" s="458"/>
      <c r="K19" s="458"/>
      <c r="L19" s="445"/>
      <c r="M19" s="445"/>
      <c r="N19" s="468"/>
      <c r="O19" s="469">
        <f aca="true" t="shared" si="10" ref="O19:T19">+O18/D18</f>
        <v>32.85043466472353</v>
      </c>
      <c r="P19" s="469">
        <f t="shared" si="10"/>
        <v>31.67523124357657</v>
      </c>
      <c r="Q19" s="469">
        <f t="shared" si="10"/>
        <v>32.777721253358344</v>
      </c>
      <c r="R19" s="470">
        <f t="shared" si="10"/>
        <v>32.934628567915276</v>
      </c>
      <c r="S19" s="470">
        <f t="shared" si="10"/>
        <v>32.00863723608445</v>
      </c>
      <c r="T19" s="470">
        <f t="shared" si="10"/>
        <v>32.87887673884467</v>
      </c>
      <c r="U19" s="446"/>
      <c r="V19" s="446"/>
      <c r="W19" s="446"/>
      <c r="X19" s="446"/>
      <c r="Y19" s="446"/>
    </row>
    <row r="20" spans="1:14" ht="21" customHeight="1">
      <c r="A20" s="471"/>
      <c r="B20" s="472"/>
      <c r="C20" s="472"/>
      <c r="D20" s="472"/>
      <c r="E20" s="472"/>
      <c r="F20" s="472"/>
      <c r="G20" s="472"/>
      <c r="H20" s="472"/>
      <c r="I20" s="472"/>
      <c r="J20" s="442"/>
      <c r="K20" s="442"/>
      <c r="L20" s="473"/>
      <c r="M20" s="474"/>
      <c r="N20" s="474"/>
    </row>
    <row r="21" spans="1:11" ht="40.5" customHeight="1">
      <c r="A21" s="635" t="s">
        <v>1069</v>
      </c>
      <c r="B21" s="635"/>
      <c r="C21" s="635"/>
      <c r="D21" s="635"/>
      <c r="E21" s="635"/>
      <c r="F21" s="635"/>
      <c r="G21" s="635"/>
      <c r="H21" s="635"/>
      <c r="I21" s="635"/>
      <c r="J21" s="442"/>
      <c r="K21" s="442"/>
    </row>
    <row r="22" spans="1:11" ht="33.75" customHeight="1">
      <c r="A22" s="641" t="s">
        <v>1070</v>
      </c>
      <c r="B22" s="641"/>
      <c r="C22" s="641"/>
      <c r="D22" s="641"/>
      <c r="E22" s="641"/>
      <c r="F22" s="641"/>
      <c r="G22" s="641"/>
      <c r="H22" s="641"/>
      <c r="I22" s="641"/>
      <c r="J22" s="442"/>
      <c r="K22" s="442"/>
    </row>
    <row r="23" spans="1:11" ht="18" customHeight="1">
      <c r="A23" s="637" t="s">
        <v>435</v>
      </c>
      <c r="B23" s="637"/>
      <c r="C23" s="637"/>
      <c r="D23" s="508">
        <v>2010</v>
      </c>
      <c r="E23" s="509"/>
      <c r="F23" s="510"/>
      <c r="G23" s="509">
        <f>+D23+1</f>
        <v>2011</v>
      </c>
      <c r="H23" s="509"/>
      <c r="I23" s="443"/>
      <c r="J23" s="475"/>
      <c r="K23" s="475"/>
    </row>
    <row r="24" spans="1:20" ht="18" customHeight="1">
      <c r="A24" s="638"/>
      <c r="B24" s="638"/>
      <c r="C24" s="638"/>
      <c r="D24" s="448" t="s">
        <v>44</v>
      </c>
      <c r="E24" s="449" t="s">
        <v>43</v>
      </c>
      <c r="F24" s="448" t="s">
        <v>45</v>
      </c>
      <c r="G24" s="448" t="s">
        <v>44</v>
      </c>
      <c r="H24" s="449" t="s">
        <v>43</v>
      </c>
      <c r="I24" s="450" t="s">
        <v>45</v>
      </c>
      <c r="J24" s="451"/>
      <c r="K24" s="451"/>
      <c r="O24" s="626">
        <f>+D23</f>
        <v>2010</v>
      </c>
      <c r="P24" s="627"/>
      <c r="Q24" s="628"/>
      <c r="R24" s="626">
        <f>+G23</f>
        <v>2011</v>
      </c>
      <c r="S24" s="627"/>
      <c r="T24" s="628"/>
    </row>
    <row r="25" spans="1:25" s="447" customFormat="1" ht="18" customHeight="1">
      <c r="A25" s="639"/>
      <c r="B25" s="639"/>
      <c r="C25" s="639"/>
      <c r="D25" s="505" t="s">
        <v>983</v>
      </c>
      <c r="E25" s="506" t="s">
        <v>982</v>
      </c>
      <c r="F25" s="505" t="s">
        <v>981</v>
      </c>
      <c r="G25" s="505" t="s">
        <v>983</v>
      </c>
      <c r="H25" s="506" t="s">
        <v>982</v>
      </c>
      <c r="I25" s="507" t="s">
        <v>981</v>
      </c>
      <c r="J25" s="452"/>
      <c r="K25" s="452"/>
      <c r="L25" s="474"/>
      <c r="M25" s="439"/>
      <c r="N25" s="439"/>
      <c r="O25" s="454" t="s">
        <v>20</v>
      </c>
      <c r="P25" s="455" t="s">
        <v>19</v>
      </c>
      <c r="Q25" s="454" t="s">
        <v>21</v>
      </c>
      <c r="R25" s="454" t="s">
        <v>20</v>
      </c>
      <c r="S25" s="455" t="s">
        <v>19</v>
      </c>
      <c r="T25" s="476" t="s">
        <v>21</v>
      </c>
      <c r="U25" s="446"/>
      <c r="V25" s="446"/>
      <c r="W25" s="446"/>
      <c r="X25" s="446"/>
      <c r="Y25" s="446"/>
    </row>
    <row r="26" spans="1:21" ht="18" customHeight="1">
      <c r="A26" s="640">
        <v>-14</v>
      </c>
      <c r="B26" s="640"/>
      <c r="C26" s="640"/>
      <c r="D26" s="456">
        <v>2</v>
      </c>
      <c r="E26" s="456">
        <v>0</v>
      </c>
      <c r="F26" s="457">
        <v>2</v>
      </c>
      <c r="G26" s="456">
        <v>11</v>
      </c>
      <c r="H26" s="456">
        <v>0</v>
      </c>
      <c r="I26" s="457">
        <f>+H26+G26</f>
        <v>11</v>
      </c>
      <c r="J26" s="477"/>
      <c r="K26" s="477"/>
      <c r="L26" s="478">
        <v>14</v>
      </c>
      <c r="M26" s="478"/>
      <c r="N26" s="479">
        <f>+L26</f>
        <v>14</v>
      </c>
      <c r="O26" s="440">
        <f aca="true" t="shared" si="11" ref="O26:O37">+N26*D26</f>
        <v>28</v>
      </c>
      <c r="P26" s="440">
        <f aca="true" t="shared" si="12" ref="P26:P37">+N26*E26</f>
        <v>0</v>
      </c>
      <c r="Q26" s="440">
        <f aca="true" t="shared" si="13" ref="Q26:Q37">+N26*F26</f>
        <v>28</v>
      </c>
      <c r="R26" s="440">
        <f>+G26*U26</f>
        <v>154</v>
      </c>
      <c r="S26" s="440">
        <f aca="true" t="shared" si="14" ref="S26:S37">+H26*U26</f>
        <v>0</v>
      </c>
      <c r="T26" s="440">
        <f aca="true" t="shared" si="15" ref="T26:T37">+I26*U26</f>
        <v>154</v>
      </c>
      <c r="U26" s="440">
        <v>14</v>
      </c>
    </row>
    <row r="27" spans="1:21" ht="18" customHeight="1">
      <c r="A27" s="461" t="s">
        <v>39</v>
      </c>
      <c r="B27" s="461"/>
      <c r="C27" s="461"/>
      <c r="D27" s="456">
        <v>0</v>
      </c>
      <c r="E27" s="456">
        <v>0</v>
      </c>
      <c r="F27" s="457">
        <v>0</v>
      </c>
      <c r="G27" s="456">
        <v>0</v>
      </c>
      <c r="H27" s="456">
        <v>0</v>
      </c>
      <c r="I27" s="457">
        <f aca="true" t="shared" si="16" ref="I27:I37">+H27+G27</f>
        <v>0</v>
      </c>
      <c r="J27" s="477"/>
      <c r="K27" s="477"/>
      <c r="L27" s="478">
        <v>15</v>
      </c>
      <c r="M27" s="478">
        <v>17</v>
      </c>
      <c r="N27" s="479">
        <f>+(L27+M27)/2</f>
        <v>16</v>
      </c>
      <c r="O27" s="440">
        <f t="shared" si="11"/>
        <v>0</v>
      </c>
      <c r="P27" s="440">
        <f t="shared" si="12"/>
        <v>0</v>
      </c>
      <c r="Q27" s="440">
        <f t="shared" si="13"/>
        <v>0</v>
      </c>
      <c r="R27" s="440">
        <f aca="true" t="shared" si="17" ref="R27:R37">+G27*U27</f>
        <v>0</v>
      </c>
      <c r="S27" s="440">
        <f t="shared" si="14"/>
        <v>0</v>
      </c>
      <c r="T27" s="440">
        <f t="shared" si="15"/>
        <v>0</v>
      </c>
      <c r="U27" s="440">
        <v>16</v>
      </c>
    </row>
    <row r="28" spans="1:21" ht="18" customHeight="1">
      <c r="A28" s="462" t="s">
        <v>40</v>
      </c>
      <c r="B28" s="462"/>
      <c r="C28" s="462"/>
      <c r="D28" s="456">
        <v>22</v>
      </c>
      <c r="E28" s="456">
        <v>5</v>
      </c>
      <c r="F28" s="457">
        <v>27</v>
      </c>
      <c r="G28" s="456">
        <v>36</v>
      </c>
      <c r="H28" s="456">
        <v>2</v>
      </c>
      <c r="I28" s="457">
        <f t="shared" si="16"/>
        <v>38</v>
      </c>
      <c r="J28" s="477"/>
      <c r="K28" s="477"/>
      <c r="L28" s="478">
        <v>18</v>
      </c>
      <c r="M28" s="478">
        <v>24</v>
      </c>
      <c r="N28" s="479">
        <f aca="true" t="shared" si="18" ref="N28:N36">+(L28+M28)/2</f>
        <v>21</v>
      </c>
      <c r="O28" s="440">
        <f t="shared" si="11"/>
        <v>462</v>
      </c>
      <c r="P28" s="440">
        <f t="shared" si="12"/>
        <v>105</v>
      </c>
      <c r="Q28" s="440">
        <f t="shared" si="13"/>
        <v>567</v>
      </c>
      <c r="R28" s="440">
        <f t="shared" si="17"/>
        <v>756</v>
      </c>
      <c r="S28" s="440">
        <f t="shared" si="14"/>
        <v>42</v>
      </c>
      <c r="T28" s="440">
        <f t="shared" si="15"/>
        <v>798</v>
      </c>
      <c r="U28" s="440">
        <v>21</v>
      </c>
    </row>
    <row r="29" spans="1:21" ht="18" customHeight="1">
      <c r="A29" s="461" t="s">
        <v>984</v>
      </c>
      <c r="B29" s="461"/>
      <c r="C29" s="461"/>
      <c r="D29" s="456">
        <v>55</v>
      </c>
      <c r="E29" s="456">
        <v>1</v>
      </c>
      <c r="F29" s="457">
        <v>56</v>
      </c>
      <c r="G29" s="456">
        <v>88</v>
      </c>
      <c r="H29" s="456">
        <v>3</v>
      </c>
      <c r="I29" s="457">
        <f t="shared" si="16"/>
        <v>91</v>
      </c>
      <c r="J29" s="477"/>
      <c r="K29" s="477"/>
      <c r="L29" s="478">
        <v>25</v>
      </c>
      <c r="M29" s="478">
        <v>29</v>
      </c>
      <c r="N29" s="479">
        <f t="shared" si="18"/>
        <v>27</v>
      </c>
      <c r="O29" s="440">
        <f t="shared" si="11"/>
        <v>1485</v>
      </c>
      <c r="P29" s="440">
        <f t="shared" si="12"/>
        <v>27</v>
      </c>
      <c r="Q29" s="440">
        <f t="shared" si="13"/>
        <v>1512</v>
      </c>
      <c r="R29" s="440">
        <f t="shared" si="17"/>
        <v>2376</v>
      </c>
      <c r="S29" s="440">
        <f t="shared" si="14"/>
        <v>81</v>
      </c>
      <c r="T29" s="440">
        <f t="shared" si="15"/>
        <v>2457</v>
      </c>
      <c r="U29" s="440">
        <v>27</v>
      </c>
    </row>
    <row r="30" spans="1:21" ht="18" customHeight="1">
      <c r="A30" s="461" t="s">
        <v>985</v>
      </c>
      <c r="B30" s="461"/>
      <c r="C30" s="461"/>
      <c r="D30" s="456">
        <v>87</v>
      </c>
      <c r="E30" s="456">
        <v>4</v>
      </c>
      <c r="F30" s="457">
        <v>91</v>
      </c>
      <c r="G30" s="456">
        <v>104</v>
      </c>
      <c r="H30" s="456">
        <v>4</v>
      </c>
      <c r="I30" s="457">
        <f t="shared" si="16"/>
        <v>108</v>
      </c>
      <c r="J30" s="477"/>
      <c r="K30" s="477"/>
      <c r="L30" s="478">
        <v>30</v>
      </c>
      <c r="M30" s="478">
        <v>34</v>
      </c>
      <c r="N30" s="479">
        <f t="shared" si="18"/>
        <v>32</v>
      </c>
      <c r="O30" s="440">
        <f t="shared" si="11"/>
        <v>2784</v>
      </c>
      <c r="P30" s="440">
        <f t="shared" si="12"/>
        <v>128</v>
      </c>
      <c r="Q30" s="440">
        <f t="shared" si="13"/>
        <v>2912</v>
      </c>
      <c r="R30" s="440">
        <f t="shared" si="17"/>
        <v>3328</v>
      </c>
      <c r="S30" s="440">
        <f t="shared" si="14"/>
        <v>128</v>
      </c>
      <c r="T30" s="440">
        <f t="shared" si="15"/>
        <v>3456</v>
      </c>
      <c r="U30" s="440">
        <v>32</v>
      </c>
    </row>
    <row r="31" spans="1:21" ht="18" customHeight="1">
      <c r="A31" s="461" t="s">
        <v>986</v>
      </c>
      <c r="B31" s="461"/>
      <c r="C31" s="461"/>
      <c r="D31" s="456">
        <v>104</v>
      </c>
      <c r="E31" s="456">
        <v>2</v>
      </c>
      <c r="F31" s="457">
        <v>106</v>
      </c>
      <c r="G31" s="456">
        <v>105</v>
      </c>
      <c r="H31" s="456">
        <v>1</v>
      </c>
      <c r="I31" s="457">
        <f t="shared" si="16"/>
        <v>106</v>
      </c>
      <c r="J31" s="477"/>
      <c r="K31" s="477"/>
      <c r="L31" s="478">
        <v>35</v>
      </c>
      <c r="M31" s="478">
        <v>39</v>
      </c>
      <c r="N31" s="479">
        <f t="shared" si="18"/>
        <v>37</v>
      </c>
      <c r="O31" s="440">
        <f t="shared" si="11"/>
        <v>3848</v>
      </c>
      <c r="P31" s="440">
        <f t="shared" si="12"/>
        <v>74</v>
      </c>
      <c r="Q31" s="440">
        <f t="shared" si="13"/>
        <v>3922</v>
      </c>
      <c r="R31" s="440">
        <f t="shared" si="17"/>
        <v>3885</v>
      </c>
      <c r="S31" s="440">
        <f t="shared" si="14"/>
        <v>37</v>
      </c>
      <c r="T31" s="440">
        <f t="shared" si="15"/>
        <v>3922</v>
      </c>
      <c r="U31" s="440">
        <v>37</v>
      </c>
    </row>
    <row r="32" spans="1:21" ht="18" customHeight="1">
      <c r="A32" s="461" t="s">
        <v>987</v>
      </c>
      <c r="B32" s="461"/>
      <c r="C32" s="461"/>
      <c r="D32" s="456">
        <v>87</v>
      </c>
      <c r="E32" s="456">
        <v>2</v>
      </c>
      <c r="F32" s="457">
        <v>89</v>
      </c>
      <c r="G32" s="456">
        <v>124</v>
      </c>
      <c r="H32" s="456">
        <v>0</v>
      </c>
      <c r="I32" s="457">
        <f t="shared" si="16"/>
        <v>124</v>
      </c>
      <c r="J32" s="477"/>
      <c r="K32" s="477"/>
      <c r="L32" s="478">
        <v>40</v>
      </c>
      <c r="M32" s="478">
        <v>44</v>
      </c>
      <c r="N32" s="479">
        <f t="shared" si="18"/>
        <v>42</v>
      </c>
      <c r="O32" s="440">
        <f t="shared" si="11"/>
        <v>3654</v>
      </c>
      <c r="P32" s="440">
        <f t="shared" si="12"/>
        <v>84</v>
      </c>
      <c r="Q32" s="440">
        <f t="shared" si="13"/>
        <v>3738</v>
      </c>
      <c r="R32" s="440">
        <f t="shared" si="17"/>
        <v>5208</v>
      </c>
      <c r="S32" s="440">
        <f t="shared" si="14"/>
        <v>0</v>
      </c>
      <c r="T32" s="440">
        <f t="shared" si="15"/>
        <v>5208</v>
      </c>
      <c r="U32" s="440">
        <v>42</v>
      </c>
    </row>
    <row r="33" spans="1:21" ht="18" customHeight="1">
      <c r="A33" s="461" t="s">
        <v>988</v>
      </c>
      <c r="B33" s="461"/>
      <c r="C33" s="461"/>
      <c r="D33" s="456">
        <v>78</v>
      </c>
      <c r="E33" s="456">
        <v>4</v>
      </c>
      <c r="F33" s="457">
        <v>82</v>
      </c>
      <c r="G33" s="456">
        <v>83</v>
      </c>
      <c r="H33" s="456">
        <v>0</v>
      </c>
      <c r="I33" s="457">
        <f t="shared" si="16"/>
        <v>83</v>
      </c>
      <c r="J33" s="477"/>
      <c r="K33" s="477"/>
      <c r="L33" s="478">
        <v>45</v>
      </c>
      <c r="M33" s="478">
        <v>49</v>
      </c>
      <c r="N33" s="479">
        <f t="shared" si="18"/>
        <v>47</v>
      </c>
      <c r="O33" s="440">
        <f t="shared" si="11"/>
        <v>3666</v>
      </c>
      <c r="P33" s="440">
        <f t="shared" si="12"/>
        <v>188</v>
      </c>
      <c r="Q33" s="440">
        <f t="shared" si="13"/>
        <v>3854</v>
      </c>
      <c r="R33" s="440">
        <f t="shared" si="17"/>
        <v>3901</v>
      </c>
      <c r="S33" s="440">
        <f t="shared" si="14"/>
        <v>0</v>
      </c>
      <c r="T33" s="440">
        <f t="shared" si="15"/>
        <v>3901</v>
      </c>
      <c r="U33" s="440">
        <v>47</v>
      </c>
    </row>
    <row r="34" spans="1:21" ht="18" customHeight="1">
      <c r="A34" s="461" t="s">
        <v>989</v>
      </c>
      <c r="B34" s="461"/>
      <c r="C34" s="461"/>
      <c r="D34" s="456">
        <v>27</v>
      </c>
      <c r="E34" s="456">
        <v>1</v>
      </c>
      <c r="F34" s="457">
        <v>28</v>
      </c>
      <c r="G34" s="456">
        <v>45</v>
      </c>
      <c r="H34" s="456">
        <v>0</v>
      </c>
      <c r="I34" s="457">
        <f t="shared" si="16"/>
        <v>45</v>
      </c>
      <c r="J34" s="477"/>
      <c r="K34" s="477"/>
      <c r="L34" s="478">
        <v>50</v>
      </c>
      <c r="M34" s="478">
        <v>54</v>
      </c>
      <c r="N34" s="479">
        <f t="shared" si="18"/>
        <v>52</v>
      </c>
      <c r="O34" s="440">
        <f t="shared" si="11"/>
        <v>1404</v>
      </c>
      <c r="P34" s="440">
        <f t="shared" si="12"/>
        <v>52</v>
      </c>
      <c r="Q34" s="440">
        <f t="shared" si="13"/>
        <v>1456</v>
      </c>
      <c r="R34" s="440">
        <f t="shared" si="17"/>
        <v>2340</v>
      </c>
      <c r="S34" s="440">
        <f t="shared" si="14"/>
        <v>0</v>
      </c>
      <c r="T34" s="440">
        <f t="shared" si="15"/>
        <v>2340</v>
      </c>
      <c r="U34" s="440">
        <v>52</v>
      </c>
    </row>
    <row r="35" spans="1:21" ht="18" customHeight="1">
      <c r="A35" s="461" t="s">
        <v>990</v>
      </c>
      <c r="B35" s="461"/>
      <c r="C35" s="461"/>
      <c r="D35" s="456">
        <v>20</v>
      </c>
      <c r="E35" s="456">
        <v>0</v>
      </c>
      <c r="F35" s="457">
        <v>20</v>
      </c>
      <c r="G35" s="456">
        <v>15</v>
      </c>
      <c r="H35" s="456">
        <v>0</v>
      </c>
      <c r="I35" s="457">
        <f t="shared" si="16"/>
        <v>15</v>
      </c>
      <c r="J35" s="477"/>
      <c r="K35" s="477"/>
      <c r="L35" s="478">
        <v>55</v>
      </c>
      <c r="M35" s="478">
        <v>59</v>
      </c>
      <c r="N35" s="479">
        <f t="shared" si="18"/>
        <v>57</v>
      </c>
      <c r="O35" s="440">
        <f t="shared" si="11"/>
        <v>1140</v>
      </c>
      <c r="P35" s="440">
        <f t="shared" si="12"/>
        <v>0</v>
      </c>
      <c r="Q35" s="440">
        <f t="shared" si="13"/>
        <v>1140</v>
      </c>
      <c r="R35" s="440">
        <f t="shared" si="17"/>
        <v>855</v>
      </c>
      <c r="S35" s="440">
        <f t="shared" si="14"/>
        <v>0</v>
      </c>
      <c r="T35" s="440">
        <f t="shared" si="15"/>
        <v>855</v>
      </c>
      <c r="U35" s="440">
        <v>57</v>
      </c>
    </row>
    <row r="36" spans="1:21" ht="18" customHeight="1">
      <c r="A36" s="462" t="s">
        <v>41</v>
      </c>
      <c r="B36" s="462"/>
      <c r="C36" s="462"/>
      <c r="D36" s="456">
        <v>12</v>
      </c>
      <c r="E36" s="456">
        <v>0</v>
      </c>
      <c r="F36" s="457">
        <v>12</v>
      </c>
      <c r="G36" s="456">
        <v>19</v>
      </c>
      <c r="H36" s="456">
        <v>0</v>
      </c>
      <c r="I36" s="457">
        <f t="shared" si="16"/>
        <v>19</v>
      </c>
      <c r="J36" s="477"/>
      <c r="K36" s="477"/>
      <c r="L36" s="478">
        <v>60</v>
      </c>
      <c r="M36" s="478">
        <v>64</v>
      </c>
      <c r="N36" s="479">
        <f t="shared" si="18"/>
        <v>62</v>
      </c>
      <c r="O36" s="440">
        <f t="shared" si="11"/>
        <v>744</v>
      </c>
      <c r="P36" s="440">
        <f t="shared" si="12"/>
        <v>0</v>
      </c>
      <c r="Q36" s="440">
        <f t="shared" si="13"/>
        <v>744</v>
      </c>
      <c r="R36" s="440">
        <f t="shared" si="17"/>
        <v>1178</v>
      </c>
      <c r="S36" s="440">
        <f t="shared" si="14"/>
        <v>0</v>
      </c>
      <c r="T36" s="440">
        <f t="shared" si="15"/>
        <v>1178</v>
      </c>
      <c r="U36" s="440">
        <v>62</v>
      </c>
    </row>
    <row r="37" spans="1:21" ht="18" customHeight="1">
      <c r="A37" s="632" t="s">
        <v>42</v>
      </c>
      <c r="B37" s="632"/>
      <c r="C37" s="632"/>
      <c r="D37" s="456">
        <v>20</v>
      </c>
      <c r="E37" s="456">
        <v>0</v>
      </c>
      <c r="F37" s="457">
        <v>20</v>
      </c>
      <c r="G37" s="456">
        <v>57</v>
      </c>
      <c r="H37" s="456">
        <v>0</v>
      </c>
      <c r="I37" s="457">
        <f t="shared" si="16"/>
        <v>57</v>
      </c>
      <c r="J37" s="477"/>
      <c r="K37" s="477"/>
      <c r="L37" s="478">
        <v>65</v>
      </c>
      <c r="M37" s="478"/>
      <c r="N37" s="479">
        <f>+L37</f>
        <v>65</v>
      </c>
      <c r="O37" s="440">
        <f t="shared" si="11"/>
        <v>1300</v>
      </c>
      <c r="P37" s="440">
        <f t="shared" si="12"/>
        <v>0</v>
      </c>
      <c r="Q37" s="440">
        <f t="shared" si="13"/>
        <v>1300</v>
      </c>
      <c r="R37" s="440">
        <f t="shared" si="17"/>
        <v>3705</v>
      </c>
      <c r="S37" s="440">
        <f t="shared" si="14"/>
        <v>0</v>
      </c>
      <c r="T37" s="440">
        <f t="shared" si="15"/>
        <v>3705</v>
      </c>
      <c r="U37" s="440">
        <v>65</v>
      </c>
    </row>
    <row r="38" spans="1:30" ht="30" customHeight="1">
      <c r="A38" s="634" t="s">
        <v>436</v>
      </c>
      <c r="B38" s="634"/>
      <c r="C38" s="634"/>
      <c r="D38" s="463">
        <v>514</v>
      </c>
      <c r="E38" s="463">
        <v>19</v>
      </c>
      <c r="F38" s="463">
        <v>533</v>
      </c>
      <c r="G38" s="463">
        <f>SUM(G26:G37)</f>
        <v>687</v>
      </c>
      <c r="H38" s="463">
        <f>SUM(H26:H37)</f>
        <v>10</v>
      </c>
      <c r="I38" s="463">
        <f>SUM(I26:I37)</f>
        <v>697</v>
      </c>
      <c r="J38" s="477"/>
      <c r="K38" s="477"/>
      <c r="L38" s="478"/>
      <c r="M38" s="478"/>
      <c r="N38" s="480"/>
      <c r="O38" s="481">
        <f aca="true" t="shared" si="19" ref="O38:T38">SUM(O26:O37)</f>
        <v>20515</v>
      </c>
      <c r="P38" s="481">
        <f t="shared" si="19"/>
        <v>658</v>
      </c>
      <c r="Q38" s="481">
        <f t="shared" si="19"/>
        <v>21173</v>
      </c>
      <c r="R38" s="482">
        <f t="shared" si="19"/>
        <v>27686</v>
      </c>
      <c r="S38" s="482">
        <f t="shared" si="19"/>
        <v>288</v>
      </c>
      <c r="T38" s="482">
        <f t="shared" si="19"/>
        <v>27974</v>
      </c>
      <c r="U38" s="482"/>
      <c r="V38" s="482"/>
      <c r="W38" s="482"/>
      <c r="X38" s="482"/>
      <c r="Y38" s="482"/>
      <c r="Z38" s="483"/>
      <c r="AA38" s="483"/>
      <c r="AB38" s="483"/>
      <c r="AC38" s="483"/>
      <c r="AD38" s="483"/>
    </row>
    <row r="39" spans="1:21" ht="30.75" customHeight="1">
      <c r="A39" s="633" t="s">
        <v>1039</v>
      </c>
      <c r="B39" s="633"/>
      <c r="C39" s="633"/>
      <c r="D39" s="437">
        <v>39.9124513618677</v>
      </c>
      <c r="E39" s="463">
        <v>34.63157894736842</v>
      </c>
      <c r="F39" s="463">
        <v>39.72420262664165</v>
      </c>
      <c r="G39" s="463">
        <f>+R39</f>
        <v>40.29985443959243</v>
      </c>
      <c r="H39" s="463">
        <f>+S39</f>
        <v>28.8</v>
      </c>
      <c r="I39" s="463">
        <f>+T39</f>
        <v>40.13486370157819</v>
      </c>
      <c r="J39" s="477"/>
      <c r="K39" s="477"/>
      <c r="N39" s="484"/>
      <c r="O39" s="485">
        <f aca="true" t="shared" si="20" ref="O39:U39">+O38/D38</f>
        <v>39.9124513618677</v>
      </c>
      <c r="P39" s="485">
        <f t="shared" si="20"/>
        <v>34.63157894736842</v>
      </c>
      <c r="Q39" s="485">
        <f t="shared" si="20"/>
        <v>39.72420262664165</v>
      </c>
      <c r="R39" s="485">
        <f t="shared" si="20"/>
        <v>40.29985443959243</v>
      </c>
      <c r="S39" s="485">
        <f t="shared" si="20"/>
        <v>28.8</v>
      </c>
      <c r="T39" s="485">
        <f t="shared" si="20"/>
        <v>40.13486370157819</v>
      </c>
      <c r="U39" s="485" t="e">
        <f t="shared" si="20"/>
        <v>#DIV/0!</v>
      </c>
    </row>
    <row r="40" spans="1:17" ht="12.75">
      <c r="A40" s="486"/>
      <c r="B40" s="486"/>
      <c r="C40" s="486"/>
      <c r="D40" s="487"/>
      <c r="E40" s="487"/>
      <c r="F40" s="487"/>
      <c r="G40" s="487"/>
      <c r="H40" s="487"/>
      <c r="I40" s="487"/>
      <c r="J40" s="477"/>
      <c r="K40" s="477"/>
      <c r="N40" s="484"/>
      <c r="O40" s="488"/>
      <c r="P40" s="488"/>
      <c r="Q40" s="488"/>
    </row>
    <row r="41" spans="1:17" ht="12.75">
      <c r="A41" s="486"/>
      <c r="B41" s="486"/>
      <c r="C41" s="486"/>
      <c r="D41" s="487"/>
      <c r="E41" s="487"/>
      <c r="F41" s="487"/>
      <c r="G41" s="487"/>
      <c r="H41" s="487"/>
      <c r="I41" s="487"/>
      <c r="J41" s="477"/>
      <c r="K41" s="477"/>
      <c r="N41" s="484"/>
      <c r="O41" s="488"/>
      <c r="P41" s="488"/>
      <c r="Q41" s="488"/>
    </row>
    <row r="42" spans="1:17" ht="12.75">
      <c r="A42" s="471"/>
      <c r="N42" s="484"/>
      <c r="O42" s="488"/>
      <c r="P42" s="488"/>
      <c r="Q42" s="488"/>
    </row>
    <row r="43" spans="1:14" ht="12.75">
      <c r="A43" s="490"/>
      <c r="L43" s="474"/>
      <c r="M43" s="474"/>
      <c r="N43" s="474"/>
    </row>
    <row r="44" spans="12:14" ht="12.75">
      <c r="L44" s="474"/>
      <c r="M44" s="474"/>
      <c r="N44" s="474"/>
    </row>
    <row r="45" spans="12:14" ht="12.75">
      <c r="L45" s="474"/>
      <c r="M45" s="474"/>
      <c r="N45" s="474"/>
    </row>
    <row r="46" spans="12:14" ht="12.75">
      <c r="L46" s="474"/>
      <c r="M46" s="474"/>
      <c r="N46" s="474"/>
    </row>
    <row r="47" spans="12:14" ht="12.75">
      <c r="L47" s="474"/>
      <c r="M47" s="474"/>
      <c r="N47" s="474"/>
    </row>
    <row r="48" spans="12:14" ht="12.75">
      <c r="L48" s="474"/>
      <c r="M48" s="474"/>
      <c r="N48" s="474"/>
    </row>
    <row r="49" spans="12:14" ht="12.75">
      <c r="L49" s="474"/>
      <c r="M49" s="474"/>
      <c r="N49" s="474"/>
    </row>
    <row r="50" spans="12:14" ht="12.75">
      <c r="L50" s="474"/>
      <c r="M50" s="474"/>
      <c r="N50" s="474"/>
    </row>
    <row r="51" spans="12:14" ht="12.75">
      <c r="L51" s="474"/>
      <c r="M51" s="474"/>
      <c r="N51" s="474"/>
    </row>
    <row r="52" spans="12:14" ht="12.75">
      <c r="L52" s="474"/>
      <c r="M52" s="474"/>
      <c r="N52" s="474"/>
    </row>
    <row r="53" spans="12:14" ht="12.75">
      <c r="L53" s="474"/>
      <c r="M53" s="474"/>
      <c r="N53" s="474"/>
    </row>
    <row r="54" spans="12:14" ht="12.75">
      <c r="L54" s="474"/>
      <c r="M54" s="474"/>
      <c r="N54" s="474"/>
    </row>
    <row r="55" spans="12:14" ht="12.75">
      <c r="L55" s="474"/>
      <c r="M55" s="474"/>
      <c r="N55" s="474"/>
    </row>
    <row r="56" spans="12:14" ht="12.75">
      <c r="L56" s="474"/>
      <c r="M56" s="474"/>
      <c r="N56" s="474"/>
    </row>
    <row r="57" spans="12:14" ht="12.75">
      <c r="L57" s="474"/>
      <c r="M57" s="474"/>
      <c r="N57" s="474"/>
    </row>
    <row r="58" spans="12:14" ht="12.75">
      <c r="L58" s="474"/>
      <c r="M58" s="474"/>
      <c r="N58" s="474"/>
    </row>
    <row r="59" spans="12:14" ht="12.75">
      <c r="L59" s="474"/>
      <c r="M59" s="474"/>
      <c r="N59" s="474"/>
    </row>
    <row r="60" spans="12:14" ht="12.75">
      <c r="L60" s="474"/>
      <c r="M60" s="474"/>
      <c r="N60" s="474"/>
    </row>
    <row r="61" spans="12:14" ht="12.75">
      <c r="L61" s="474"/>
      <c r="M61" s="474"/>
      <c r="N61" s="474"/>
    </row>
    <row r="62" spans="12:14" ht="12.75">
      <c r="L62" s="474"/>
      <c r="M62" s="474"/>
      <c r="N62" s="474"/>
    </row>
    <row r="63" spans="12:14" ht="12.75">
      <c r="L63" s="474"/>
      <c r="M63" s="474"/>
      <c r="N63" s="474"/>
    </row>
    <row r="64" spans="12:14" ht="12.75">
      <c r="L64" s="474"/>
      <c r="M64" s="474"/>
      <c r="N64" s="474"/>
    </row>
    <row r="65" spans="12:14" ht="12.75">
      <c r="L65" s="474"/>
      <c r="M65" s="474"/>
      <c r="N65" s="474"/>
    </row>
    <row r="66" spans="12:14" ht="12.75">
      <c r="L66" s="474"/>
      <c r="M66" s="474"/>
      <c r="N66" s="474"/>
    </row>
    <row r="67" spans="12:14" ht="12.75">
      <c r="L67" s="474"/>
      <c r="M67" s="474"/>
      <c r="N67" s="474"/>
    </row>
    <row r="68" spans="12:14" ht="12.75">
      <c r="L68" s="474"/>
      <c r="M68" s="474"/>
      <c r="N68" s="474"/>
    </row>
    <row r="69" spans="12:14" ht="12.75">
      <c r="L69" s="474"/>
      <c r="M69" s="474"/>
      <c r="N69" s="474"/>
    </row>
    <row r="70" spans="12:14" ht="12.75">
      <c r="L70" s="474"/>
      <c r="M70" s="474"/>
      <c r="N70" s="474"/>
    </row>
    <row r="71" spans="12:14" ht="12.75">
      <c r="L71" s="474"/>
      <c r="M71" s="474"/>
      <c r="N71" s="474"/>
    </row>
    <row r="72" spans="12:14" ht="12.75">
      <c r="L72" s="474"/>
      <c r="M72" s="474"/>
      <c r="N72" s="474"/>
    </row>
    <row r="73" spans="12:14" ht="12.75">
      <c r="L73" s="474"/>
      <c r="M73" s="474"/>
      <c r="N73" s="474"/>
    </row>
    <row r="74" spans="12:14" ht="12.75">
      <c r="L74" s="474"/>
      <c r="M74" s="474"/>
      <c r="N74" s="474"/>
    </row>
    <row r="75" spans="12:14" ht="12.75">
      <c r="L75" s="474"/>
      <c r="M75" s="474"/>
      <c r="N75" s="474"/>
    </row>
    <row r="76" spans="12:14" ht="12.75">
      <c r="L76" s="474"/>
      <c r="M76" s="474"/>
      <c r="N76" s="474"/>
    </row>
    <row r="77" spans="12:14" ht="12.75">
      <c r="L77" s="474"/>
      <c r="M77" s="474"/>
      <c r="N77" s="474"/>
    </row>
    <row r="78" spans="12:14" ht="12.75">
      <c r="L78" s="474"/>
      <c r="M78" s="474"/>
      <c r="N78" s="474"/>
    </row>
    <row r="79" spans="12:14" ht="12.75">
      <c r="L79" s="474"/>
      <c r="M79" s="474"/>
      <c r="N79" s="474"/>
    </row>
    <row r="80" spans="12:14" ht="12.75">
      <c r="L80" s="474"/>
      <c r="M80" s="474"/>
      <c r="N80" s="474"/>
    </row>
    <row r="81" spans="12:14" ht="12.75">
      <c r="L81" s="474"/>
      <c r="M81" s="474"/>
      <c r="N81" s="474"/>
    </row>
    <row r="82" spans="12:14" ht="12.75">
      <c r="L82" s="474"/>
      <c r="M82" s="474"/>
      <c r="N82" s="474"/>
    </row>
    <row r="83" spans="12:14" ht="12.75">
      <c r="L83" s="474"/>
      <c r="M83" s="474"/>
      <c r="N83" s="474"/>
    </row>
    <row r="84" spans="12:14" ht="12.75">
      <c r="L84" s="474"/>
      <c r="M84" s="474"/>
      <c r="N84" s="474"/>
    </row>
    <row r="85" spans="12:14" ht="12.75">
      <c r="L85" s="474"/>
      <c r="M85" s="474"/>
      <c r="N85" s="474"/>
    </row>
    <row r="86" spans="12:14" ht="12.75">
      <c r="L86" s="474"/>
      <c r="M86" s="474"/>
      <c r="N86" s="474"/>
    </row>
    <row r="87" spans="12:14" ht="12.75">
      <c r="L87" s="474"/>
      <c r="M87" s="474"/>
      <c r="N87" s="474"/>
    </row>
    <row r="88" spans="12:14" ht="12.75">
      <c r="L88" s="474"/>
      <c r="M88" s="474"/>
      <c r="N88" s="474"/>
    </row>
    <row r="89" spans="12:14" ht="12.75">
      <c r="L89" s="474"/>
      <c r="M89" s="474"/>
      <c r="N89" s="474"/>
    </row>
    <row r="90" spans="12:14" ht="12.75">
      <c r="L90" s="474"/>
      <c r="M90" s="474"/>
      <c r="N90" s="474"/>
    </row>
    <row r="91" spans="12:14" ht="12.75">
      <c r="L91" s="474"/>
      <c r="M91" s="474"/>
      <c r="N91" s="474"/>
    </row>
    <row r="92" spans="12:14" ht="12.75">
      <c r="L92" s="474"/>
      <c r="M92" s="474"/>
      <c r="N92" s="474"/>
    </row>
    <row r="93" spans="12:14" ht="12.75">
      <c r="L93" s="474"/>
      <c r="M93" s="474"/>
      <c r="N93" s="474"/>
    </row>
    <row r="94" spans="12:14" ht="12.75">
      <c r="L94" s="474"/>
      <c r="M94" s="474"/>
      <c r="N94" s="474"/>
    </row>
    <row r="95" spans="12:14" ht="12.75">
      <c r="L95" s="474"/>
      <c r="M95" s="474"/>
      <c r="N95" s="474"/>
    </row>
    <row r="96" spans="12:14" ht="12.75">
      <c r="L96" s="474"/>
      <c r="M96" s="474"/>
      <c r="N96" s="474"/>
    </row>
    <row r="97" spans="12:14" ht="12.75">
      <c r="L97" s="474"/>
      <c r="M97" s="474"/>
      <c r="N97" s="474"/>
    </row>
    <row r="98" spans="12:14" ht="12.75">
      <c r="L98" s="474"/>
      <c r="M98" s="474"/>
      <c r="N98" s="474"/>
    </row>
    <row r="99" spans="12:14" ht="12.75">
      <c r="L99" s="474"/>
      <c r="M99" s="474"/>
      <c r="N99" s="474"/>
    </row>
    <row r="100" spans="12:14" ht="12.75">
      <c r="L100" s="474"/>
      <c r="M100" s="474"/>
      <c r="N100" s="474"/>
    </row>
    <row r="101" spans="12:14" ht="12.75">
      <c r="L101" s="474"/>
      <c r="M101" s="474"/>
      <c r="N101" s="474"/>
    </row>
    <row r="102" spans="12:14" ht="12.75">
      <c r="L102" s="474"/>
      <c r="M102" s="474"/>
      <c r="N102" s="474"/>
    </row>
    <row r="103" spans="12:14" ht="12.75">
      <c r="L103" s="474"/>
      <c r="M103" s="474"/>
      <c r="N103" s="474"/>
    </row>
    <row r="104" spans="12:14" ht="12.75">
      <c r="L104" s="474"/>
      <c r="M104" s="474"/>
      <c r="N104" s="474"/>
    </row>
    <row r="105" spans="12:14" ht="12.75">
      <c r="L105" s="474"/>
      <c r="M105" s="474"/>
      <c r="N105" s="474"/>
    </row>
    <row r="106" spans="12:14" ht="12.75">
      <c r="L106" s="474"/>
      <c r="M106" s="474"/>
      <c r="N106" s="474"/>
    </row>
    <row r="107" spans="12:14" ht="12.75">
      <c r="L107" s="474"/>
      <c r="M107" s="474"/>
      <c r="N107" s="474"/>
    </row>
    <row r="108" spans="12:14" ht="12.75">
      <c r="L108" s="474"/>
      <c r="M108" s="474"/>
      <c r="N108" s="474"/>
    </row>
    <row r="109" spans="12:14" ht="12.75">
      <c r="L109" s="474"/>
      <c r="M109" s="474"/>
      <c r="N109" s="474"/>
    </row>
    <row r="110" spans="12:14" ht="12.75">
      <c r="L110" s="474"/>
      <c r="M110" s="474"/>
      <c r="N110" s="474"/>
    </row>
    <row r="111" spans="12:14" ht="12.75">
      <c r="L111" s="474"/>
      <c r="M111" s="474"/>
      <c r="N111" s="474"/>
    </row>
    <row r="112" spans="12:14" ht="12.75">
      <c r="L112" s="474"/>
      <c r="M112" s="474"/>
      <c r="N112" s="474"/>
    </row>
    <row r="113" spans="12:14" ht="12.75">
      <c r="L113" s="474"/>
      <c r="M113" s="474"/>
      <c r="N113" s="474"/>
    </row>
    <row r="114" spans="12:14" ht="12.75">
      <c r="L114" s="474"/>
      <c r="M114" s="474"/>
      <c r="N114" s="474"/>
    </row>
    <row r="115" spans="12:14" ht="12.75">
      <c r="L115" s="474"/>
      <c r="M115" s="474"/>
      <c r="N115" s="474"/>
    </row>
    <row r="116" spans="12:14" ht="12.75">
      <c r="L116" s="474"/>
      <c r="M116" s="474"/>
      <c r="N116" s="474"/>
    </row>
    <row r="117" spans="12:14" ht="12.75">
      <c r="L117" s="474"/>
      <c r="M117" s="474"/>
      <c r="N117" s="474"/>
    </row>
    <row r="118" spans="12:14" ht="12.75">
      <c r="L118" s="474"/>
      <c r="M118" s="474"/>
      <c r="N118" s="474"/>
    </row>
    <row r="119" spans="12:14" ht="12.75">
      <c r="L119" s="474"/>
      <c r="M119" s="474"/>
      <c r="N119" s="474"/>
    </row>
    <row r="120" spans="12:14" ht="12.75">
      <c r="L120" s="474"/>
      <c r="M120" s="474"/>
      <c r="N120" s="474"/>
    </row>
    <row r="121" spans="12:14" ht="12.75">
      <c r="L121" s="474"/>
      <c r="M121" s="474"/>
      <c r="N121" s="474"/>
    </row>
    <row r="122" spans="12:14" ht="12.75">
      <c r="L122" s="474"/>
      <c r="M122" s="474"/>
      <c r="N122" s="474"/>
    </row>
  </sheetData>
  <sheetProtection selectLockedCells="1" selectUnlockedCells="1"/>
  <mergeCells count="18">
    <mergeCell ref="A1:I1"/>
    <mergeCell ref="A3:C5"/>
    <mergeCell ref="A6:C6"/>
    <mergeCell ref="A17:C17"/>
    <mergeCell ref="A2:I2"/>
    <mergeCell ref="A26:C26"/>
    <mergeCell ref="A21:I21"/>
    <mergeCell ref="A22:I22"/>
    <mergeCell ref="A18:C18"/>
    <mergeCell ref="A19:C19"/>
    <mergeCell ref="R24:T24"/>
    <mergeCell ref="O24:Q24"/>
    <mergeCell ref="R4:T4"/>
    <mergeCell ref="O4:Q4"/>
    <mergeCell ref="A37:C37"/>
    <mergeCell ref="A39:C39"/>
    <mergeCell ref="A38:C38"/>
    <mergeCell ref="A23:C25"/>
  </mergeCells>
  <printOptions horizontalCentered="1" verticalCentered="1"/>
  <pageMargins left="0" right="0" top="0" bottom="0"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96"/>
  <sheetViews>
    <sheetView showGridLines="0" zoomScaleSheetLayoutView="100" zoomScalePageLayoutView="0" workbookViewId="0" topLeftCell="A1">
      <selection activeCell="A1" sqref="A1:H1"/>
    </sheetView>
  </sheetViews>
  <sheetFormatPr defaultColWidth="9.140625" defaultRowHeight="12.75"/>
  <cols>
    <col min="1" max="1" width="7.8515625" style="106" customWidth="1"/>
    <col min="2" max="2" width="44.8515625" style="106" customWidth="1"/>
    <col min="3" max="3" width="9.140625" style="106" customWidth="1"/>
    <col min="4" max="5" width="8.140625" style="106" bestFit="1" customWidth="1"/>
    <col min="6" max="8" width="7.7109375" style="106" customWidth="1"/>
    <col min="9" max="16384" width="9.140625" style="106" customWidth="1"/>
  </cols>
  <sheetData>
    <row r="1" spans="1:8" s="107" customFormat="1" ht="32.25" customHeight="1">
      <c r="A1" s="655" t="s">
        <v>1072</v>
      </c>
      <c r="B1" s="655"/>
      <c r="C1" s="655"/>
      <c r="D1" s="655"/>
      <c r="E1" s="655"/>
      <c r="F1" s="655"/>
      <c r="G1" s="655"/>
      <c r="H1" s="655"/>
    </row>
    <row r="2" spans="1:8" s="107" customFormat="1" ht="26.25" customHeight="1">
      <c r="A2" s="668" t="s">
        <v>1073</v>
      </c>
      <c r="B2" s="668"/>
      <c r="C2" s="668"/>
      <c r="D2" s="668"/>
      <c r="E2" s="668"/>
      <c r="F2" s="668"/>
      <c r="G2" s="668"/>
      <c r="H2" s="668"/>
    </row>
    <row r="3" spans="1:8" s="122" customFormat="1" ht="12">
      <c r="A3" s="119"/>
      <c r="B3" s="119"/>
      <c r="C3" s="119"/>
      <c r="D3" s="119"/>
      <c r="E3" s="119"/>
      <c r="F3" s="119"/>
      <c r="G3" s="646" t="s">
        <v>1019</v>
      </c>
      <c r="H3" s="646"/>
    </row>
    <row r="4" spans="1:9" s="122" customFormat="1" ht="18" customHeight="1">
      <c r="A4" s="656" t="s">
        <v>1149</v>
      </c>
      <c r="B4" s="657"/>
      <c r="C4" s="662">
        <v>2011</v>
      </c>
      <c r="D4" s="662"/>
      <c r="E4" s="662"/>
      <c r="F4" s="663"/>
      <c r="G4" s="663"/>
      <c r="H4" s="664"/>
      <c r="I4" s="119"/>
    </row>
    <row r="5" spans="1:9" s="122" customFormat="1" ht="18" customHeight="1">
      <c r="A5" s="658"/>
      <c r="B5" s="659"/>
      <c r="C5" s="665" t="s">
        <v>125</v>
      </c>
      <c r="D5" s="666"/>
      <c r="E5" s="667"/>
      <c r="F5" s="665" t="s">
        <v>126</v>
      </c>
      <c r="G5" s="666"/>
      <c r="H5" s="666"/>
      <c r="I5" s="119"/>
    </row>
    <row r="6" spans="1:9" s="122" customFormat="1" ht="18" customHeight="1">
      <c r="A6" s="658"/>
      <c r="B6" s="659"/>
      <c r="C6" s="650" t="s">
        <v>127</v>
      </c>
      <c r="D6" s="651"/>
      <c r="E6" s="652"/>
      <c r="F6" s="650" t="s">
        <v>223</v>
      </c>
      <c r="G6" s="651"/>
      <c r="H6" s="651"/>
      <c r="I6" s="119"/>
    </row>
    <row r="7" spans="1:9" s="122" customFormat="1" ht="18" customHeight="1">
      <c r="A7" s="658"/>
      <c r="B7" s="659"/>
      <c r="C7" s="377" t="s">
        <v>44</v>
      </c>
      <c r="D7" s="110" t="s">
        <v>43</v>
      </c>
      <c r="E7" s="377" t="s">
        <v>45</v>
      </c>
      <c r="F7" s="377" t="s">
        <v>44</v>
      </c>
      <c r="G7" s="110" t="s">
        <v>43</v>
      </c>
      <c r="H7" s="111" t="s">
        <v>45</v>
      </c>
      <c r="I7" s="119"/>
    </row>
    <row r="8" spans="1:9" s="122" customFormat="1" ht="18" customHeight="1">
      <c r="A8" s="660"/>
      <c r="B8" s="661"/>
      <c r="C8" s="112" t="s">
        <v>983</v>
      </c>
      <c r="D8" s="112" t="s">
        <v>982</v>
      </c>
      <c r="E8" s="112" t="s">
        <v>981</v>
      </c>
      <c r="F8" s="112" t="s">
        <v>983</v>
      </c>
      <c r="G8" s="112" t="s">
        <v>982</v>
      </c>
      <c r="H8" s="113" t="s">
        <v>981</v>
      </c>
      <c r="I8" s="119"/>
    </row>
    <row r="9" spans="1:8" s="122" customFormat="1" ht="15" customHeight="1">
      <c r="A9" s="368" t="s">
        <v>884</v>
      </c>
      <c r="B9" s="368"/>
      <c r="C9" s="644">
        <f>+C11+C13+C15</f>
        <v>874</v>
      </c>
      <c r="D9" s="644">
        <f>+D11+D13+D15</f>
        <v>144</v>
      </c>
      <c r="E9" s="644">
        <f>SUM(E11:E16)</f>
        <v>1018</v>
      </c>
      <c r="F9" s="644">
        <f>SUM(F11:F16)</f>
        <v>10</v>
      </c>
      <c r="G9" s="644">
        <f>SUM(G11:G16)</f>
        <v>0</v>
      </c>
      <c r="H9" s="644">
        <f>SUM(H11:H16)</f>
        <v>10</v>
      </c>
    </row>
    <row r="10" spans="1:8" s="122" customFormat="1" ht="15" customHeight="1">
      <c r="A10" s="672" t="s">
        <v>1188</v>
      </c>
      <c r="B10" s="672"/>
      <c r="C10" s="644"/>
      <c r="D10" s="644"/>
      <c r="E10" s="644"/>
      <c r="F10" s="644"/>
      <c r="G10" s="644"/>
      <c r="H10" s="644"/>
    </row>
    <row r="11" spans="1:8" s="109" customFormat="1" ht="15" customHeight="1">
      <c r="A11" s="370">
        <v>11</v>
      </c>
      <c r="B11" s="125" t="s">
        <v>224</v>
      </c>
      <c r="C11" s="653">
        <v>148</v>
      </c>
      <c r="D11" s="653">
        <v>10</v>
      </c>
      <c r="E11" s="643">
        <f>+D11+C11</f>
        <v>158</v>
      </c>
      <c r="F11" s="642">
        <v>10</v>
      </c>
      <c r="G11" s="642">
        <v>0</v>
      </c>
      <c r="H11" s="643">
        <f>+G11+F11</f>
        <v>10</v>
      </c>
    </row>
    <row r="12" spans="1:8" s="109" customFormat="1" ht="15" customHeight="1">
      <c r="A12" s="370"/>
      <c r="B12" s="129" t="s">
        <v>225</v>
      </c>
      <c r="C12" s="653">
        <v>361</v>
      </c>
      <c r="D12" s="653">
        <v>137</v>
      </c>
      <c r="E12" s="643"/>
      <c r="F12" s="642"/>
      <c r="G12" s="642"/>
      <c r="H12" s="643"/>
    </row>
    <row r="13" spans="1:8" s="109" customFormat="1" ht="15" customHeight="1">
      <c r="A13" s="370">
        <v>12</v>
      </c>
      <c r="B13" s="125" t="s">
        <v>226</v>
      </c>
      <c r="C13" s="653">
        <v>573</v>
      </c>
      <c r="D13" s="653">
        <v>125</v>
      </c>
      <c r="E13" s="643">
        <f>+D13+C13</f>
        <v>698</v>
      </c>
      <c r="F13" s="642">
        <v>0</v>
      </c>
      <c r="G13" s="642">
        <v>0</v>
      </c>
      <c r="H13" s="643">
        <f>+G13+F13</f>
        <v>0</v>
      </c>
    </row>
    <row r="14" spans="1:8" s="109" customFormat="1" ht="15" customHeight="1">
      <c r="A14" s="370"/>
      <c r="B14" s="129" t="s">
        <v>227</v>
      </c>
      <c r="C14" s="653">
        <v>171</v>
      </c>
      <c r="D14" s="653">
        <v>14</v>
      </c>
      <c r="E14" s="643"/>
      <c r="F14" s="642"/>
      <c r="G14" s="642"/>
      <c r="H14" s="643"/>
    </row>
    <row r="15" spans="1:8" s="109" customFormat="1" ht="15" customHeight="1">
      <c r="A15" s="370">
        <v>13</v>
      </c>
      <c r="B15" s="125" t="s">
        <v>228</v>
      </c>
      <c r="C15" s="653">
        <v>153</v>
      </c>
      <c r="D15" s="653">
        <v>9</v>
      </c>
      <c r="E15" s="643">
        <f>+D15+C15</f>
        <v>162</v>
      </c>
      <c r="F15" s="642">
        <v>0</v>
      </c>
      <c r="G15" s="642">
        <v>0</v>
      </c>
      <c r="H15" s="643">
        <f>+G15+F15</f>
        <v>0</v>
      </c>
    </row>
    <row r="16" spans="1:8" s="109" customFormat="1" ht="15" customHeight="1">
      <c r="A16" s="370"/>
      <c r="B16" s="129" t="s">
        <v>229</v>
      </c>
      <c r="C16" s="653">
        <v>69</v>
      </c>
      <c r="D16" s="653">
        <v>6</v>
      </c>
      <c r="E16" s="643"/>
      <c r="F16" s="642"/>
      <c r="G16" s="642"/>
      <c r="H16" s="643"/>
    </row>
    <row r="17" spans="1:8" s="122" customFormat="1" ht="15" customHeight="1">
      <c r="A17" s="368" t="s">
        <v>230</v>
      </c>
      <c r="B17" s="368"/>
      <c r="C17" s="654">
        <f>C19+C21+C23+C25</f>
        <v>171</v>
      </c>
      <c r="D17" s="654">
        <f>D19+D21+D23+D25</f>
        <v>42</v>
      </c>
      <c r="E17" s="644">
        <f>+D17+C17</f>
        <v>213</v>
      </c>
      <c r="F17" s="644">
        <f>+F19+F21+F23+F25</f>
        <v>1</v>
      </c>
      <c r="G17" s="644">
        <f>+G19+G21+G23+G25</f>
        <v>0</v>
      </c>
      <c r="H17" s="644">
        <f>SUM(H19:H26)</f>
        <v>1</v>
      </c>
    </row>
    <row r="18" spans="1:8" s="122" customFormat="1" ht="15" customHeight="1">
      <c r="A18" s="371" t="s">
        <v>295</v>
      </c>
      <c r="B18" s="368"/>
      <c r="C18" s="654">
        <v>111</v>
      </c>
      <c r="D18" s="654">
        <v>112</v>
      </c>
      <c r="E18" s="644"/>
      <c r="F18" s="644"/>
      <c r="G18" s="644"/>
      <c r="H18" s="644"/>
    </row>
    <row r="19" spans="1:8" s="109" customFormat="1" ht="30" customHeight="1">
      <c r="A19" s="370">
        <v>21</v>
      </c>
      <c r="B19" s="125" t="s">
        <v>231</v>
      </c>
      <c r="C19" s="653">
        <v>109</v>
      </c>
      <c r="D19" s="653">
        <v>9</v>
      </c>
      <c r="E19" s="643">
        <f>+D19+C19</f>
        <v>118</v>
      </c>
      <c r="F19" s="642">
        <v>1</v>
      </c>
      <c r="G19" s="642">
        <v>0</v>
      </c>
      <c r="H19" s="642">
        <f>+G19+F19</f>
        <v>1</v>
      </c>
    </row>
    <row r="20" spans="1:8" s="109" customFormat="1" ht="30" customHeight="1">
      <c r="A20" s="370"/>
      <c r="B20" s="129" t="s">
        <v>232</v>
      </c>
      <c r="C20" s="653">
        <v>14</v>
      </c>
      <c r="D20" s="653">
        <v>18</v>
      </c>
      <c r="E20" s="643"/>
      <c r="F20" s="642"/>
      <c r="G20" s="642"/>
      <c r="H20" s="642"/>
    </row>
    <row r="21" spans="1:8" s="109" customFormat="1" ht="30" customHeight="1">
      <c r="A21" s="370">
        <v>22</v>
      </c>
      <c r="B21" s="125" t="s">
        <v>233</v>
      </c>
      <c r="C21" s="653">
        <v>31</v>
      </c>
      <c r="D21" s="653">
        <v>20</v>
      </c>
      <c r="E21" s="643">
        <f>+D21+C21</f>
        <v>51</v>
      </c>
      <c r="F21" s="642">
        <v>0</v>
      </c>
      <c r="G21" s="642">
        <v>0</v>
      </c>
      <c r="H21" s="643">
        <f>+G21+F21</f>
        <v>0</v>
      </c>
    </row>
    <row r="22" spans="1:8" s="109" customFormat="1" ht="12">
      <c r="A22" s="370"/>
      <c r="B22" s="129" t="s">
        <v>234</v>
      </c>
      <c r="C22" s="653">
        <v>17</v>
      </c>
      <c r="D22" s="653">
        <v>5</v>
      </c>
      <c r="E22" s="643"/>
      <c r="F22" s="642"/>
      <c r="G22" s="642"/>
      <c r="H22" s="643"/>
    </row>
    <row r="23" spans="1:8" s="109" customFormat="1" ht="15" customHeight="1">
      <c r="A23" s="372">
        <v>23</v>
      </c>
      <c r="B23" s="125" t="s">
        <v>235</v>
      </c>
      <c r="C23" s="653">
        <v>5</v>
      </c>
      <c r="D23" s="653">
        <v>5</v>
      </c>
      <c r="E23" s="643">
        <f>+D23+C23</f>
        <v>10</v>
      </c>
      <c r="F23" s="642">
        <v>0</v>
      </c>
      <c r="G23" s="642">
        <v>0</v>
      </c>
      <c r="H23" s="643">
        <f>+G23+F23</f>
        <v>0</v>
      </c>
    </row>
    <row r="24" spans="1:8" s="109" customFormat="1" ht="15" customHeight="1">
      <c r="A24" s="368"/>
      <c r="B24" s="129" t="s">
        <v>236</v>
      </c>
      <c r="C24" s="653">
        <v>14</v>
      </c>
      <c r="D24" s="653">
        <v>18</v>
      </c>
      <c r="E24" s="643"/>
      <c r="F24" s="642"/>
      <c r="G24" s="642"/>
      <c r="H24" s="643"/>
    </row>
    <row r="25" spans="1:8" s="109" customFormat="1" ht="15" customHeight="1">
      <c r="A25" s="372">
        <v>24</v>
      </c>
      <c r="B25" s="125" t="s">
        <v>237</v>
      </c>
      <c r="C25" s="653">
        <v>26</v>
      </c>
      <c r="D25" s="653">
        <v>8</v>
      </c>
      <c r="E25" s="643">
        <f>+D25+C25</f>
        <v>34</v>
      </c>
      <c r="F25" s="642">
        <v>0</v>
      </c>
      <c r="G25" s="642">
        <v>0</v>
      </c>
      <c r="H25" s="643">
        <f>+G25+F25</f>
        <v>0</v>
      </c>
    </row>
    <row r="26" spans="1:8" s="109" customFormat="1" ht="15" customHeight="1">
      <c r="A26" s="372"/>
      <c r="B26" s="129" t="s">
        <v>238</v>
      </c>
      <c r="C26" s="653">
        <v>17</v>
      </c>
      <c r="D26" s="653">
        <v>5</v>
      </c>
      <c r="E26" s="643"/>
      <c r="F26" s="642"/>
      <c r="G26" s="642"/>
      <c r="H26" s="643"/>
    </row>
    <row r="27" spans="1:8" s="122" customFormat="1" ht="15" customHeight="1">
      <c r="A27" s="368" t="s">
        <v>239</v>
      </c>
      <c r="B27" s="368"/>
      <c r="C27" s="654">
        <f>C29+C31+C33+C35</f>
        <v>415</v>
      </c>
      <c r="D27" s="654">
        <f>D29+D31+D33+D35</f>
        <v>44</v>
      </c>
      <c r="E27" s="644">
        <f>+D27+C27</f>
        <v>459</v>
      </c>
      <c r="F27" s="644">
        <f>+F29+F31+F33+F35</f>
        <v>2</v>
      </c>
      <c r="G27" s="644">
        <f>SUM(G29:G36)</f>
        <v>0</v>
      </c>
      <c r="H27" s="644">
        <f>SUM(H29:H36)</f>
        <v>2</v>
      </c>
    </row>
    <row r="28" spans="1:8" s="122" customFormat="1" ht="15" customHeight="1">
      <c r="A28" s="371" t="s">
        <v>453</v>
      </c>
      <c r="B28" s="368"/>
      <c r="C28" s="654">
        <v>373</v>
      </c>
      <c r="D28" s="654">
        <v>373</v>
      </c>
      <c r="E28" s="644"/>
      <c r="F28" s="644"/>
      <c r="G28" s="644"/>
      <c r="H28" s="644"/>
    </row>
    <row r="29" spans="1:8" s="109" customFormat="1" ht="30" customHeight="1">
      <c r="A29" s="370">
        <v>31</v>
      </c>
      <c r="B29" s="125" t="s">
        <v>240</v>
      </c>
      <c r="C29" s="653">
        <v>314</v>
      </c>
      <c r="D29" s="653">
        <v>12</v>
      </c>
      <c r="E29" s="643">
        <f>+D29+C29</f>
        <v>326</v>
      </c>
      <c r="F29" s="642">
        <v>1</v>
      </c>
      <c r="G29" s="642">
        <v>0</v>
      </c>
      <c r="H29" s="643">
        <f>+G29+F29</f>
        <v>1</v>
      </c>
    </row>
    <row r="30" spans="1:8" s="109" customFormat="1" ht="30" customHeight="1">
      <c r="A30" s="370"/>
      <c r="B30" s="129" t="s">
        <v>241</v>
      </c>
      <c r="C30" s="653">
        <v>27</v>
      </c>
      <c r="D30" s="653">
        <v>13</v>
      </c>
      <c r="E30" s="643"/>
      <c r="F30" s="642"/>
      <c r="G30" s="642"/>
      <c r="H30" s="643"/>
    </row>
    <row r="31" spans="1:8" s="109" customFormat="1" ht="30" customHeight="1">
      <c r="A31" s="370">
        <v>32</v>
      </c>
      <c r="B31" s="125" t="s">
        <v>242</v>
      </c>
      <c r="C31" s="653">
        <v>29</v>
      </c>
      <c r="D31" s="653">
        <v>9</v>
      </c>
      <c r="E31" s="643">
        <f>+D31+C31</f>
        <v>38</v>
      </c>
      <c r="F31" s="642">
        <v>1</v>
      </c>
      <c r="G31" s="642">
        <v>0</v>
      </c>
      <c r="H31" s="643">
        <f>+G31+F31</f>
        <v>1</v>
      </c>
    </row>
    <row r="32" spans="1:8" s="109" customFormat="1" ht="15" customHeight="1">
      <c r="A32" s="370"/>
      <c r="B32" s="129" t="s">
        <v>243</v>
      </c>
      <c r="C32" s="653">
        <v>101</v>
      </c>
      <c r="D32" s="653">
        <v>16</v>
      </c>
      <c r="E32" s="643"/>
      <c r="F32" s="642"/>
      <c r="G32" s="642"/>
      <c r="H32" s="643"/>
    </row>
    <row r="33" spans="1:8" s="109" customFormat="1" ht="30" customHeight="1">
      <c r="A33" s="370">
        <v>33</v>
      </c>
      <c r="B33" s="125" t="s">
        <v>244</v>
      </c>
      <c r="C33" s="653">
        <v>1</v>
      </c>
      <c r="D33" s="653">
        <v>0</v>
      </c>
      <c r="E33" s="643">
        <f>+D33+C33</f>
        <v>1</v>
      </c>
      <c r="F33" s="642">
        <v>0</v>
      </c>
      <c r="G33" s="642">
        <v>0</v>
      </c>
      <c r="H33" s="643">
        <f>+G33+F33</f>
        <v>0</v>
      </c>
    </row>
    <row r="34" spans="1:8" s="109" customFormat="1" ht="15" customHeight="1">
      <c r="A34" s="370"/>
      <c r="B34" s="129" t="s">
        <v>245</v>
      </c>
      <c r="C34" s="653">
        <v>27</v>
      </c>
      <c r="D34" s="653">
        <v>13</v>
      </c>
      <c r="E34" s="643"/>
      <c r="F34" s="642"/>
      <c r="G34" s="642"/>
      <c r="H34" s="643"/>
    </row>
    <row r="35" spans="1:8" s="109" customFormat="1" ht="15" customHeight="1">
      <c r="A35" s="372">
        <v>34</v>
      </c>
      <c r="B35" s="125" t="s">
        <v>246</v>
      </c>
      <c r="C35" s="653">
        <v>71</v>
      </c>
      <c r="D35" s="653">
        <v>23</v>
      </c>
      <c r="E35" s="643">
        <f>+D35+C35</f>
        <v>94</v>
      </c>
      <c r="F35" s="642">
        <v>0</v>
      </c>
      <c r="G35" s="642">
        <v>0</v>
      </c>
      <c r="H35" s="643">
        <f>+G35+F35</f>
        <v>0</v>
      </c>
    </row>
    <row r="36" spans="1:8" s="109" customFormat="1" ht="15" customHeight="1">
      <c r="A36" s="372"/>
      <c r="B36" s="129" t="s">
        <v>247</v>
      </c>
      <c r="C36" s="653">
        <v>101</v>
      </c>
      <c r="D36" s="653">
        <v>16</v>
      </c>
      <c r="E36" s="643"/>
      <c r="F36" s="642"/>
      <c r="G36" s="642"/>
      <c r="H36" s="643"/>
    </row>
    <row r="37" spans="1:8" s="122" customFormat="1" ht="15" customHeight="1">
      <c r="A37" s="368" t="s">
        <v>248</v>
      </c>
      <c r="B37" s="368"/>
      <c r="C37" s="644">
        <f>C39+C40</f>
        <v>426</v>
      </c>
      <c r="D37" s="644">
        <f>SUM(D39:D41)</f>
        <v>94</v>
      </c>
      <c r="E37" s="644">
        <f>SUM(E39:E41)</f>
        <v>520</v>
      </c>
      <c r="F37" s="644">
        <f>+F39+F40</f>
        <v>0</v>
      </c>
      <c r="G37" s="644">
        <f>SUM(G39:G41)</f>
        <v>0</v>
      </c>
      <c r="H37" s="644">
        <f>SUM(H39:H41)</f>
        <v>0</v>
      </c>
    </row>
    <row r="38" spans="1:8" s="122" customFormat="1" ht="15" customHeight="1">
      <c r="A38" s="371" t="s">
        <v>296</v>
      </c>
      <c r="B38" s="368"/>
      <c r="C38" s="644">
        <v>373</v>
      </c>
      <c r="D38" s="644"/>
      <c r="E38" s="644"/>
      <c r="F38" s="644"/>
      <c r="G38" s="644"/>
      <c r="H38" s="644"/>
    </row>
    <row r="39" spans="1:8" s="122" customFormat="1" ht="15" customHeight="1">
      <c r="A39" s="370">
        <v>41</v>
      </c>
      <c r="B39" s="125" t="s">
        <v>433</v>
      </c>
      <c r="C39" s="38">
        <v>370</v>
      </c>
      <c r="D39" s="38">
        <v>75</v>
      </c>
      <c r="E39" s="39">
        <f>+D39+C39</f>
        <v>445</v>
      </c>
      <c r="F39" s="38">
        <v>0</v>
      </c>
      <c r="G39" s="38">
        <v>0</v>
      </c>
      <c r="H39" s="39">
        <f>+G39+F39</f>
        <v>0</v>
      </c>
    </row>
    <row r="40" spans="1:8" s="109" customFormat="1" ht="15" customHeight="1">
      <c r="A40" s="370">
        <v>42</v>
      </c>
      <c r="B40" s="125" t="s">
        <v>249</v>
      </c>
      <c r="C40" s="642">
        <v>56</v>
      </c>
      <c r="D40" s="642">
        <v>19</v>
      </c>
      <c r="E40" s="643">
        <f>+D40+C40</f>
        <v>75</v>
      </c>
      <c r="F40" s="642">
        <v>0</v>
      </c>
      <c r="G40" s="642">
        <v>0</v>
      </c>
      <c r="H40" s="643">
        <f>+G40+F40</f>
        <v>0</v>
      </c>
    </row>
    <row r="41" spans="1:8" s="109" customFormat="1" ht="15" customHeight="1">
      <c r="A41" s="373"/>
      <c r="B41" s="129" t="s">
        <v>250</v>
      </c>
      <c r="C41" s="642"/>
      <c r="D41" s="642"/>
      <c r="E41" s="643"/>
      <c r="F41" s="642"/>
      <c r="G41" s="642"/>
      <c r="H41" s="643"/>
    </row>
    <row r="42" spans="1:8" s="122" customFormat="1" ht="15" customHeight="1">
      <c r="A42" s="368" t="s">
        <v>251</v>
      </c>
      <c r="B42" s="368"/>
      <c r="C42" s="644">
        <f>C44+C46</f>
        <v>1345</v>
      </c>
      <c r="D42" s="644">
        <f>SUM(D44:D47)</f>
        <v>324</v>
      </c>
      <c r="E42" s="644">
        <f>SUM(E44:E47)</f>
        <v>1669</v>
      </c>
      <c r="F42" s="644">
        <f>+F44+F46</f>
        <v>1</v>
      </c>
      <c r="G42" s="644">
        <f>SUM(G44:G47)</f>
        <v>0</v>
      </c>
      <c r="H42" s="644">
        <f>SUM(H44:H47)</f>
        <v>1</v>
      </c>
    </row>
    <row r="43" spans="1:8" s="122" customFormat="1" ht="30" customHeight="1">
      <c r="A43" s="672" t="s">
        <v>1189</v>
      </c>
      <c r="B43" s="672"/>
      <c r="C43" s="644"/>
      <c r="D43" s="644"/>
      <c r="E43" s="644"/>
      <c r="F43" s="644"/>
      <c r="G43" s="644"/>
      <c r="H43" s="644"/>
    </row>
    <row r="44" spans="1:8" s="109" customFormat="1" ht="30" customHeight="1">
      <c r="A44" s="370">
        <v>51</v>
      </c>
      <c r="B44" s="125" t="s">
        <v>252</v>
      </c>
      <c r="C44" s="642">
        <v>1113</v>
      </c>
      <c r="D44" s="642">
        <v>260</v>
      </c>
      <c r="E44" s="643">
        <f>+D44+C44</f>
        <v>1373</v>
      </c>
      <c r="F44" s="642">
        <v>1</v>
      </c>
      <c r="G44" s="642">
        <v>0</v>
      </c>
      <c r="H44" s="643">
        <f>+G44+F44</f>
        <v>1</v>
      </c>
    </row>
    <row r="45" spans="1:8" s="109" customFormat="1" ht="15" customHeight="1">
      <c r="A45" s="370"/>
      <c r="B45" s="129" t="s">
        <v>253</v>
      </c>
      <c r="C45" s="642"/>
      <c r="D45" s="642"/>
      <c r="E45" s="643"/>
      <c r="F45" s="642"/>
      <c r="G45" s="642"/>
      <c r="H45" s="643"/>
    </row>
    <row r="46" spans="1:8" s="109" customFormat="1" ht="15" customHeight="1">
      <c r="A46" s="648">
        <v>52</v>
      </c>
      <c r="B46" s="125" t="s">
        <v>254</v>
      </c>
      <c r="C46" s="642">
        <v>232</v>
      </c>
      <c r="D46" s="642">
        <v>64</v>
      </c>
      <c r="E46" s="643">
        <f>+D46+C46</f>
        <v>296</v>
      </c>
      <c r="F46" s="642">
        <v>0</v>
      </c>
      <c r="G46" s="642">
        <v>0</v>
      </c>
      <c r="H46" s="643">
        <f>+G46+F46</f>
        <v>0</v>
      </c>
    </row>
    <row r="47" spans="1:8" s="109" customFormat="1" ht="15" customHeight="1">
      <c r="A47" s="649"/>
      <c r="B47" s="374" t="s">
        <v>255</v>
      </c>
      <c r="C47" s="645"/>
      <c r="D47" s="645"/>
      <c r="E47" s="647"/>
      <c r="F47" s="645"/>
      <c r="G47" s="645"/>
      <c r="H47" s="647"/>
    </row>
    <row r="48" spans="1:8" s="109" customFormat="1" ht="12">
      <c r="A48" s="375"/>
      <c r="B48" s="129"/>
      <c r="C48" s="129"/>
      <c r="D48" s="129"/>
      <c r="E48" s="129"/>
      <c r="F48" s="129"/>
      <c r="G48" s="129"/>
      <c r="H48" s="129"/>
    </row>
    <row r="49" spans="1:8" s="108" customFormat="1" ht="12">
      <c r="A49" s="373"/>
      <c r="B49" s="129"/>
      <c r="C49" s="129"/>
      <c r="D49" s="129"/>
      <c r="E49" s="129"/>
      <c r="F49" s="129"/>
      <c r="G49" s="646" t="s">
        <v>1020</v>
      </c>
      <c r="H49" s="646"/>
    </row>
    <row r="50" spans="1:9" s="122" customFormat="1" ht="18" customHeight="1">
      <c r="A50" s="656" t="s">
        <v>1150</v>
      </c>
      <c r="B50" s="657"/>
      <c r="C50" s="662">
        <f>+C4</f>
        <v>2011</v>
      </c>
      <c r="D50" s="662"/>
      <c r="E50" s="662"/>
      <c r="F50" s="663"/>
      <c r="G50" s="663"/>
      <c r="H50" s="664"/>
      <c r="I50" s="119"/>
    </row>
    <row r="51" spans="1:9" s="122" customFormat="1" ht="18" customHeight="1">
      <c r="A51" s="658"/>
      <c r="B51" s="659"/>
      <c r="C51" s="665" t="s">
        <v>125</v>
      </c>
      <c r="D51" s="666"/>
      <c r="E51" s="667"/>
      <c r="F51" s="665" t="s">
        <v>126</v>
      </c>
      <c r="G51" s="666"/>
      <c r="H51" s="666"/>
      <c r="I51" s="119"/>
    </row>
    <row r="52" spans="1:9" s="122" customFormat="1" ht="18" customHeight="1">
      <c r="A52" s="658"/>
      <c r="B52" s="659"/>
      <c r="C52" s="650" t="s">
        <v>127</v>
      </c>
      <c r="D52" s="651"/>
      <c r="E52" s="652"/>
      <c r="F52" s="650" t="s">
        <v>223</v>
      </c>
      <c r="G52" s="651"/>
      <c r="H52" s="651"/>
      <c r="I52" s="119"/>
    </row>
    <row r="53" spans="1:9" s="122" customFormat="1" ht="18" customHeight="1">
      <c r="A53" s="658"/>
      <c r="B53" s="659"/>
      <c r="C53" s="377" t="s">
        <v>44</v>
      </c>
      <c r="D53" s="110" t="s">
        <v>43</v>
      </c>
      <c r="E53" s="377" t="s">
        <v>45</v>
      </c>
      <c r="F53" s="377" t="s">
        <v>44</v>
      </c>
      <c r="G53" s="110" t="s">
        <v>43</v>
      </c>
      <c r="H53" s="111" t="s">
        <v>45</v>
      </c>
      <c r="I53" s="119"/>
    </row>
    <row r="54" spans="1:9" s="122" customFormat="1" ht="18" customHeight="1">
      <c r="A54" s="660"/>
      <c r="B54" s="661"/>
      <c r="C54" s="112" t="s">
        <v>983</v>
      </c>
      <c r="D54" s="112" t="s">
        <v>982</v>
      </c>
      <c r="E54" s="112" t="s">
        <v>981</v>
      </c>
      <c r="F54" s="112" t="s">
        <v>983</v>
      </c>
      <c r="G54" s="112" t="s">
        <v>982</v>
      </c>
      <c r="H54" s="113" t="s">
        <v>981</v>
      </c>
      <c r="I54" s="119"/>
    </row>
    <row r="55" spans="1:8" s="122" customFormat="1" ht="30" customHeight="1">
      <c r="A55" s="654" t="s">
        <v>1190</v>
      </c>
      <c r="B55" s="671"/>
      <c r="C55" s="644">
        <f>C57+C59</f>
        <v>423</v>
      </c>
      <c r="D55" s="644">
        <f>SUM(D57:D60)</f>
        <v>150</v>
      </c>
      <c r="E55" s="644">
        <f>SUM(E57:E60)</f>
        <v>573</v>
      </c>
      <c r="F55" s="644">
        <f>SUM(F57:F60)</f>
        <v>1</v>
      </c>
      <c r="G55" s="644">
        <f>SUM(G57:G60)</f>
        <v>0</v>
      </c>
      <c r="H55" s="644">
        <f>SUM(H57:H60)</f>
        <v>1</v>
      </c>
    </row>
    <row r="56" spans="1:8" s="122" customFormat="1" ht="15" customHeight="1">
      <c r="A56" s="371" t="s">
        <v>297</v>
      </c>
      <c r="B56" s="368"/>
      <c r="C56" s="644"/>
      <c r="D56" s="644"/>
      <c r="E56" s="644"/>
      <c r="F56" s="644"/>
      <c r="G56" s="644"/>
      <c r="H56" s="644"/>
    </row>
    <row r="57" spans="1:8" s="109" customFormat="1" ht="30" customHeight="1">
      <c r="A57" s="370">
        <v>61</v>
      </c>
      <c r="B57" s="125" t="s">
        <v>256</v>
      </c>
      <c r="C57" s="642">
        <v>420</v>
      </c>
      <c r="D57" s="642">
        <v>150</v>
      </c>
      <c r="E57" s="643">
        <f>+D57+C57</f>
        <v>570</v>
      </c>
      <c r="F57" s="642">
        <v>1</v>
      </c>
      <c r="G57" s="642">
        <v>0</v>
      </c>
      <c r="H57" s="643">
        <f>+G57+F57</f>
        <v>1</v>
      </c>
    </row>
    <row r="58" spans="1:8" s="109" customFormat="1" ht="15" customHeight="1">
      <c r="A58" s="370"/>
      <c r="B58" s="129" t="s">
        <v>257</v>
      </c>
      <c r="C58" s="642"/>
      <c r="D58" s="642"/>
      <c r="E58" s="643"/>
      <c r="F58" s="642"/>
      <c r="G58" s="642"/>
      <c r="H58" s="643"/>
    </row>
    <row r="59" spans="1:8" s="109" customFormat="1" ht="30" customHeight="1">
      <c r="A59" s="370">
        <v>62</v>
      </c>
      <c r="B59" s="125" t="s">
        <v>258</v>
      </c>
      <c r="C59" s="642">
        <v>3</v>
      </c>
      <c r="D59" s="642">
        <v>0</v>
      </c>
      <c r="E59" s="643">
        <f>+D59+C59</f>
        <v>3</v>
      </c>
      <c r="F59" s="642">
        <v>0</v>
      </c>
      <c r="G59" s="642">
        <v>0</v>
      </c>
      <c r="H59" s="643">
        <f>+G59+F59</f>
        <v>0</v>
      </c>
    </row>
    <row r="60" spans="1:8" s="109" customFormat="1" ht="15" customHeight="1">
      <c r="A60" s="372"/>
      <c r="B60" s="129" t="s">
        <v>259</v>
      </c>
      <c r="C60" s="642"/>
      <c r="D60" s="642"/>
      <c r="E60" s="643"/>
      <c r="F60" s="642"/>
      <c r="G60" s="642"/>
      <c r="H60" s="643"/>
    </row>
    <row r="61" spans="1:8" s="122" customFormat="1" ht="15" customHeight="1">
      <c r="A61" s="368" t="s">
        <v>260</v>
      </c>
      <c r="B61" s="368"/>
      <c r="C61" s="644">
        <f>C63+C65+C67+C69</f>
        <v>27001</v>
      </c>
      <c r="D61" s="644">
        <f>SUM(D63:D70)</f>
        <v>1102</v>
      </c>
      <c r="E61" s="644">
        <f>SUM(E63:E70)</f>
        <v>28103</v>
      </c>
      <c r="F61" s="644">
        <f>F63+F65+F67+F69</f>
        <v>304</v>
      </c>
      <c r="G61" s="644">
        <f>G63+G65+G67+G69</f>
        <v>3</v>
      </c>
      <c r="H61" s="644">
        <f>SUM(H63:H70)</f>
        <v>307</v>
      </c>
    </row>
    <row r="62" spans="1:8" s="122" customFormat="1" ht="15" customHeight="1">
      <c r="A62" s="371" t="s">
        <v>298</v>
      </c>
      <c r="B62" s="368"/>
      <c r="C62" s="644"/>
      <c r="D62" s="644"/>
      <c r="E62" s="644"/>
      <c r="F62" s="644"/>
      <c r="G62" s="644"/>
      <c r="H62" s="644"/>
    </row>
    <row r="63" spans="1:8" s="109" customFormat="1" ht="30" customHeight="1">
      <c r="A63" s="370">
        <v>71</v>
      </c>
      <c r="B63" s="125" t="s">
        <v>261</v>
      </c>
      <c r="C63" s="642">
        <v>13666</v>
      </c>
      <c r="D63" s="642">
        <v>101</v>
      </c>
      <c r="E63" s="643">
        <f>+D63+C63</f>
        <v>13767</v>
      </c>
      <c r="F63" s="494">
        <v>221</v>
      </c>
      <c r="G63" s="642">
        <v>0</v>
      </c>
      <c r="H63" s="643">
        <f>+G63+F63</f>
        <v>221</v>
      </c>
    </row>
    <row r="64" spans="1:8" s="109" customFormat="1" ht="15" customHeight="1">
      <c r="A64" s="370"/>
      <c r="B64" s="129" t="s">
        <v>262</v>
      </c>
      <c r="C64" s="642"/>
      <c r="D64" s="642"/>
      <c r="E64" s="643"/>
      <c r="F64" s="494"/>
      <c r="G64" s="642"/>
      <c r="H64" s="643"/>
    </row>
    <row r="65" spans="1:8" s="109" customFormat="1" ht="30" customHeight="1">
      <c r="A65" s="370">
        <v>72</v>
      </c>
      <c r="B65" s="125" t="s">
        <v>263</v>
      </c>
      <c r="C65" s="642">
        <v>9843</v>
      </c>
      <c r="D65" s="642">
        <v>112</v>
      </c>
      <c r="E65" s="643">
        <f>+D65+C65</f>
        <v>9955</v>
      </c>
      <c r="F65" s="494">
        <v>68</v>
      </c>
      <c r="G65" s="642">
        <v>0</v>
      </c>
      <c r="H65" s="643">
        <f>+G65+F65</f>
        <v>68</v>
      </c>
    </row>
    <row r="66" spans="1:8" s="109" customFormat="1" ht="15" customHeight="1">
      <c r="A66" s="370"/>
      <c r="B66" s="129" t="s">
        <v>264</v>
      </c>
      <c r="C66" s="642"/>
      <c r="D66" s="642"/>
      <c r="E66" s="643"/>
      <c r="F66" s="494"/>
      <c r="G66" s="642"/>
      <c r="H66" s="643"/>
    </row>
    <row r="67" spans="1:8" s="109" customFormat="1" ht="30" customHeight="1">
      <c r="A67" s="370">
        <v>73</v>
      </c>
      <c r="B67" s="125" t="s">
        <v>265</v>
      </c>
      <c r="C67" s="642">
        <v>816</v>
      </c>
      <c r="D67" s="642">
        <v>155</v>
      </c>
      <c r="E67" s="643">
        <f>+D67+C67</f>
        <v>971</v>
      </c>
      <c r="F67" s="494">
        <v>4</v>
      </c>
      <c r="G67" s="642">
        <v>1</v>
      </c>
      <c r="H67" s="643">
        <f>+G67+F67</f>
        <v>5</v>
      </c>
    </row>
    <row r="68" spans="1:8" s="109" customFormat="1" ht="15" customHeight="1">
      <c r="A68" s="372"/>
      <c r="B68" s="129" t="s">
        <v>266</v>
      </c>
      <c r="C68" s="642"/>
      <c r="D68" s="642"/>
      <c r="E68" s="643"/>
      <c r="F68" s="494"/>
      <c r="G68" s="642"/>
      <c r="H68" s="643"/>
    </row>
    <row r="69" spans="1:8" s="109" customFormat="1" ht="15" customHeight="1">
      <c r="A69" s="372">
        <v>74</v>
      </c>
      <c r="B69" s="125" t="s">
        <v>267</v>
      </c>
      <c r="C69" s="642">
        <v>2676</v>
      </c>
      <c r="D69" s="642">
        <v>734</v>
      </c>
      <c r="E69" s="643">
        <f>+D69+C69</f>
        <v>3410</v>
      </c>
      <c r="F69" s="494">
        <v>11</v>
      </c>
      <c r="G69" s="402">
        <v>2</v>
      </c>
      <c r="H69" s="643">
        <f>+G69+F69</f>
        <v>13</v>
      </c>
    </row>
    <row r="70" spans="1:8" s="109" customFormat="1" ht="15" customHeight="1">
      <c r="A70" s="372"/>
      <c r="B70" s="129" t="s">
        <v>268</v>
      </c>
      <c r="C70" s="642"/>
      <c r="D70" s="642"/>
      <c r="E70" s="643"/>
      <c r="F70" s="402"/>
      <c r="G70" s="402"/>
      <c r="H70" s="643"/>
    </row>
    <row r="71" spans="1:8" s="122" customFormat="1" ht="15" customHeight="1">
      <c r="A71" s="368" t="s">
        <v>269</v>
      </c>
      <c r="B71" s="368"/>
      <c r="C71" s="644">
        <f aca="true" t="shared" si="0" ref="C71:H71">SUM(C73:C78)</f>
        <v>13754</v>
      </c>
      <c r="D71" s="644">
        <f t="shared" si="0"/>
        <v>800</v>
      </c>
      <c r="E71" s="644">
        <f t="shared" si="0"/>
        <v>14554</v>
      </c>
      <c r="F71" s="644">
        <f t="shared" si="0"/>
        <v>35</v>
      </c>
      <c r="G71" s="644">
        <f t="shared" si="0"/>
        <v>3</v>
      </c>
      <c r="H71" s="644">
        <f t="shared" si="0"/>
        <v>38</v>
      </c>
    </row>
    <row r="72" spans="1:8" s="122" customFormat="1" ht="15" customHeight="1">
      <c r="A72" s="371" t="s">
        <v>299</v>
      </c>
      <c r="B72" s="368"/>
      <c r="C72" s="644"/>
      <c r="D72" s="644"/>
      <c r="E72" s="644"/>
      <c r="F72" s="644"/>
      <c r="G72" s="644"/>
      <c r="H72" s="644"/>
    </row>
    <row r="73" spans="1:8" s="109" customFormat="1" ht="15" customHeight="1">
      <c r="A73" s="370">
        <v>81</v>
      </c>
      <c r="B73" s="125" t="s">
        <v>270</v>
      </c>
      <c r="C73" s="642">
        <v>3280</v>
      </c>
      <c r="D73" s="642">
        <v>126</v>
      </c>
      <c r="E73" s="643">
        <f>+D73+C73</f>
        <v>3406</v>
      </c>
      <c r="F73" s="642">
        <v>13</v>
      </c>
      <c r="G73" s="642">
        <v>1</v>
      </c>
      <c r="H73" s="643">
        <f>+G73+F73</f>
        <v>14</v>
      </c>
    </row>
    <row r="74" spans="1:8" s="109" customFormat="1" ht="15" customHeight="1">
      <c r="A74" s="370"/>
      <c r="B74" s="129" t="s">
        <v>273</v>
      </c>
      <c r="C74" s="642"/>
      <c r="D74" s="642"/>
      <c r="E74" s="643"/>
      <c r="F74" s="642"/>
      <c r="G74" s="642"/>
      <c r="H74" s="643"/>
    </row>
    <row r="75" spans="1:8" s="109" customFormat="1" ht="15" customHeight="1">
      <c r="A75" s="370">
        <v>82</v>
      </c>
      <c r="B75" s="125" t="s">
        <v>274</v>
      </c>
      <c r="C75" s="642">
        <v>8305</v>
      </c>
      <c r="D75" s="642">
        <v>654</v>
      </c>
      <c r="E75" s="643">
        <f>+D75+C75</f>
        <v>8959</v>
      </c>
      <c r="F75" s="642">
        <v>20</v>
      </c>
      <c r="G75" s="642">
        <v>2</v>
      </c>
      <c r="H75" s="643">
        <f>+G75+F75</f>
        <v>22</v>
      </c>
    </row>
    <row r="76" spans="1:8" s="109" customFormat="1" ht="15" customHeight="1">
      <c r="A76" s="370"/>
      <c r="B76" s="129" t="s">
        <v>275</v>
      </c>
      <c r="C76" s="642"/>
      <c r="D76" s="642"/>
      <c r="E76" s="643"/>
      <c r="F76" s="642"/>
      <c r="G76" s="642"/>
      <c r="H76" s="643"/>
    </row>
    <row r="77" spans="1:8" s="109" customFormat="1" ht="15" customHeight="1">
      <c r="A77" s="370">
        <v>83</v>
      </c>
      <c r="B77" s="125" t="s">
        <v>276</v>
      </c>
      <c r="C77" s="642">
        <v>2169</v>
      </c>
      <c r="D77" s="642">
        <v>20</v>
      </c>
      <c r="E77" s="643">
        <f>+D77+C77</f>
        <v>2189</v>
      </c>
      <c r="F77" s="642">
        <v>2</v>
      </c>
      <c r="G77" s="642">
        <v>0</v>
      </c>
      <c r="H77" s="643">
        <f>+G77+F77</f>
        <v>2</v>
      </c>
    </row>
    <row r="78" spans="1:8" s="109" customFormat="1" ht="15" customHeight="1">
      <c r="A78" s="372"/>
      <c r="B78" s="129" t="s">
        <v>277</v>
      </c>
      <c r="C78" s="642"/>
      <c r="D78" s="642"/>
      <c r="E78" s="643"/>
      <c r="F78" s="642"/>
      <c r="G78" s="642"/>
      <c r="H78" s="643"/>
    </row>
    <row r="79" spans="1:8" s="122" customFormat="1" ht="15" customHeight="1">
      <c r="A79" s="368" t="s">
        <v>278</v>
      </c>
      <c r="B79" s="368"/>
      <c r="C79" s="644">
        <f aca="true" t="shared" si="1" ref="C79:H79">SUM(C81:C88)</f>
        <v>20650</v>
      </c>
      <c r="D79" s="644">
        <f t="shared" si="1"/>
        <v>1468</v>
      </c>
      <c r="E79" s="644">
        <f t="shared" si="1"/>
        <v>22118</v>
      </c>
      <c r="F79" s="644">
        <f t="shared" si="1"/>
        <v>333</v>
      </c>
      <c r="G79" s="644">
        <f>SUM(G81:G88)</f>
        <v>4</v>
      </c>
      <c r="H79" s="644">
        <f t="shared" si="1"/>
        <v>337</v>
      </c>
    </row>
    <row r="80" spans="1:8" s="122" customFormat="1" ht="15" customHeight="1">
      <c r="A80" s="371" t="s">
        <v>279</v>
      </c>
      <c r="B80" s="368"/>
      <c r="C80" s="644"/>
      <c r="D80" s="644"/>
      <c r="E80" s="644"/>
      <c r="F80" s="644"/>
      <c r="G80" s="644"/>
      <c r="H80" s="644"/>
    </row>
    <row r="81" spans="1:8" s="109" customFormat="1" ht="30" customHeight="1">
      <c r="A81" s="370">
        <v>91</v>
      </c>
      <c r="B81" s="125" t="s">
        <v>280</v>
      </c>
      <c r="C81" s="642">
        <v>3019</v>
      </c>
      <c r="D81" s="642">
        <v>540</v>
      </c>
      <c r="E81" s="643">
        <f>+D81+C81</f>
        <v>3559</v>
      </c>
      <c r="F81" s="642">
        <v>3</v>
      </c>
      <c r="G81" s="642">
        <v>1</v>
      </c>
      <c r="H81" s="643">
        <f>+G81+F81</f>
        <v>4</v>
      </c>
    </row>
    <row r="82" spans="1:8" s="109" customFormat="1" ht="15" customHeight="1">
      <c r="A82" s="370"/>
      <c r="B82" s="129" t="s">
        <v>281</v>
      </c>
      <c r="C82" s="642"/>
      <c r="D82" s="642"/>
      <c r="E82" s="643"/>
      <c r="F82" s="642"/>
      <c r="G82" s="642"/>
      <c r="H82" s="643"/>
    </row>
    <row r="83" spans="1:8" s="109" customFormat="1" ht="42" customHeight="1">
      <c r="A83" s="370">
        <v>92</v>
      </c>
      <c r="B83" s="125" t="s">
        <v>282</v>
      </c>
      <c r="C83" s="642">
        <v>109</v>
      </c>
      <c r="D83" s="642">
        <v>1</v>
      </c>
      <c r="E83" s="643">
        <f>+D83+C83</f>
        <v>110</v>
      </c>
      <c r="F83" s="642">
        <v>0</v>
      </c>
      <c r="G83" s="642">
        <v>0</v>
      </c>
      <c r="H83" s="643">
        <f>+G83+F83</f>
        <v>0</v>
      </c>
    </row>
    <row r="84" spans="1:8" s="109" customFormat="1" ht="15" customHeight="1">
      <c r="A84" s="370"/>
      <c r="B84" s="129" t="s">
        <v>283</v>
      </c>
      <c r="C84" s="642"/>
      <c r="D84" s="642"/>
      <c r="E84" s="643"/>
      <c r="F84" s="642"/>
      <c r="G84" s="642"/>
      <c r="H84" s="643"/>
    </row>
    <row r="85" spans="1:8" s="109" customFormat="1" ht="30" customHeight="1">
      <c r="A85" s="370">
        <v>93</v>
      </c>
      <c r="B85" s="125" t="s">
        <v>284</v>
      </c>
      <c r="C85" s="642">
        <v>11747</v>
      </c>
      <c r="D85" s="642">
        <v>575</v>
      </c>
      <c r="E85" s="643">
        <f>+D85+C85</f>
        <v>12322</v>
      </c>
      <c r="F85" s="642">
        <v>136</v>
      </c>
      <c r="G85" s="642">
        <v>1</v>
      </c>
      <c r="H85" s="643">
        <f>+G85+F85</f>
        <v>137</v>
      </c>
    </row>
    <row r="86" spans="1:8" s="109" customFormat="1" ht="30" customHeight="1">
      <c r="A86" s="370"/>
      <c r="B86" s="129" t="s">
        <v>285</v>
      </c>
      <c r="C86" s="642"/>
      <c r="D86" s="642"/>
      <c r="E86" s="643"/>
      <c r="F86" s="642"/>
      <c r="G86" s="642"/>
      <c r="H86" s="643"/>
    </row>
    <row r="87" spans="1:8" s="109" customFormat="1" ht="15" customHeight="1">
      <c r="A87" s="370">
        <v>99</v>
      </c>
      <c r="B87" s="125" t="s">
        <v>286</v>
      </c>
      <c r="C87" s="642">
        <v>5775</v>
      </c>
      <c r="D87" s="642">
        <v>352</v>
      </c>
      <c r="E87" s="643">
        <f>+D87+C87</f>
        <v>6127</v>
      </c>
      <c r="F87" s="642">
        <v>194</v>
      </c>
      <c r="G87" s="642">
        <v>2</v>
      </c>
      <c r="H87" s="643">
        <f>+G87+F87</f>
        <v>196</v>
      </c>
    </row>
    <row r="88" spans="1:8" s="109" customFormat="1" ht="15" customHeight="1">
      <c r="A88" s="372"/>
      <c r="B88" s="129" t="s">
        <v>287</v>
      </c>
      <c r="C88" s="642"/>
      <c r="D88" s="642"/>
      <c r="E88" s="643"/>
      <c r="F88" s="642"/>
      <c r="G88" s="642"/>
      <c r="H88" s="643"/>
    </row>
    <row r="89" spans="1:8" s="122" customFormat="1" ht="15" customHeight="1">
      <c r="A89" s="368" t="s">
        <v>300</v>
      </c>
      <c r="B89" s="368"/>
      <c r="C89" s="644">
        <v>0</v>
      </c>
      <c r="D89" s="644">
        <v>0</v>
      </c>
      <c r="E89" s="644">
        <f>+D89+C89</f>
        <v>0</v>
      </c>
      <c r="F89" s="644">
        <v>0</v>
      </c>
      <c r="G89" s="644">
        <v>0</v>
      </c>
      <c r="H89" s="644">
        <f>+G89+F89</f>
        <v>0</v>
      </c>
    </row>
    <row r="90" spans="1:8" s="122" customFormat="1" ht="15" customHeight="1">
      <c r="A90" s="371" t="s">
        <v>288</v>
      </c>
      <c r="B90" s="368"/>
      <c r="C90" s="644"/>
      <c r="D90" s="644"/>
      <c r="E90" s="644"/>
      <c r="F90" s="644"/>
      <c r="G90" s="644"/>
      <c r="H90" s="644"/>
    </row>
    <row r="91" spans="1:8" s="109" customFormat="1" ht="12">
      <c r="A91" s="673" t="s">
        <v>434</v>
      </c>
      <c r="B91" s="673"/>
      <c r="C91" s="669">
        <f aca="true" t="shared" si="2" ref="C91:H91">+C89+C79+C71+C61+C55+C42+C37+C27+C17+C9</f>
        <v>65059</v>
      </c>
      <c r="D91" s="669">
        <f t="shared" si="2"/>
        <v>4168</v>
      </c>
      <c r="E91" s="669">
        <f t="shared" si="2"/>
        <v>69227</v>
      </c>
      <c r="F91" s="669">
        <f t="shared" si="2"/>
        <v>687</v>
      </c>
      <c r="G91" s="669">
        <f t="shared" si="2"/>
        <v>10</v>
      </c>
      <c r="H91" s="669">
        <f t="shared" si="2"/>
        <v>697</v>
      </c>
    </row>
    <row r="92" spans="1:8" s="109" customFormat="1" ht="13.5" customHeight="1">
      <c r="A92" s="674"/>
      <c r="B92" s="674"/>
      <c r="C92" s="670"/>
      <c r="D92" s="670"/>
      <c r="E92" s="670"/>
      <c r="F92" s="670"/>
      <c r="G92" s="670"/>
      <c r="H92" s="670"/>
    </row>
    <row r="93" spans="3:4" s="109" customFormat="1" ht="12">
      <c r="C93" s="133"/>
      <c r="D93" s="133"/>
    </row>
    <row r="94" s="109" customFormat="1" ht="12">
      <c r="C94" s="133"/>
    </row>
    <row r="95" s="109" customFormat="1" ht="12">
      <c r="E95" s="133"/>
    </row>
    <row r="96" spans="3:4" s="109" customFormat="1" ht="12">
      <c r="C96" s="133"/>
      <c r="D96" s="133"/>
    </row>
    <row r="97" s="109" customFormat="1" ht="12"/>
    <row r="98" s="109" customFormat="1" ht="12"/>
    <row r="99" s="109" customFormat="1" ht="12"/>
    <row r="100" s="109" customFormat="1" ht="12"/>
    <row r="101" s="109" customFormat="1" ht="12"/>
    <row r="102" s="109" customFormat="1" ht="12"/>
    <row r="103" s="109" customFormat="1" ht="12"/>
    <row r="104" s="109" customFormat="1" ht="12"/>
    <row r="105" s="109" customFormat="1" ht="12"/>
    <row r="106" s="109" customFormat="1" ht="12"/>
    <row r="107" s="109" customFormat="1" ht="12"/>
    <row r="108" s="109" customFormat="1" ht="12"/>
    <row r="109" s="109" customFormat="1" ht="12"/>
    <row r="110" s="109" customFormat="1" ht="12"/>
    <row r="111" s="109" customFormat="1" ht="12"/>
    <row r="112" s="109" customFormat="1" ht="12"/>
    <row r="113" s="109" customFormat="1" ht="12"/>
    <row r="114" s="109" customFormat="1" ht="12"/>
    <row r="115" s="109" customFormat="1" ht="12"/>
    <row r="116" s="109" customFormat="1" ht="12"/>
    <row r="117" s="109" customFormat="1" ht="12"/>
    <row r="118" s="109" customFormat="1" ht="12"/>
    <row r="119" s="109" customFormat="1" ht="12"/>
    <row r="120" s="109" customFormat="1" ht="12"/>
    <row r="121" s="109" customFormat="1" ht="12"/>
    <row r="122" s="109" customFormat="1" ht="12"/>
    <row r="123" s="109" customFormat="1" ht="12"/>
    <row r="124" s="109" customFormat="1" ht="12"/>
    <row r="125" s="109" customFormat="1" ht="12"/>
    <row r="126" s="109" customFormat="1" ht="12"/>
    <row r="127" s="109" customFormat="1" ht="12"/>
    <row r="128" s="109" customFormat="1" ht="12"/>
    <row r="129" s="109" customFormat="1" ht="12"/>
    <row r="130" s="109" customFormat="1" ht="12"/>
    <row r="131" s="109" customFormat="1" ht="12"/>
    <row r="132" s="109" customFormat="1" ht="12"/>
    <row r="133" s="109" customFormat="1" ht="12"/>
    <row r="134" s="109" customFormat="1" ht="12"/>
    <row r="135" s="109" customFormat="1" ht="12"/>
    <row r="136" s="109" customFormat="1" ht="12"/>
    <row r="137" s="109" customFormat="1" ht="12"/>
    <row r="138" s="109" customFormat="1" ht="12"/>
    <row r="139" s="109" customFormat="1" ht="12"/>
    <row r="140" s="109" customFormat="1" ht="12"/>
    <row r="141" s="109" customFormat="1" ht="12"/>
    <row r="142" s="109" customFormat="1" ht="12"/>
    <row r="143" s="109" customFormat="1" ht="12"/>
    <row r="144" s="109" customFormat="1" ht="12"/>
    <row r="145" s="109" customFormat="1" ht="12"/>
    <row r="146" s="109" customFormat="1" ht="12"/>
    <row r="147" s="109" customFormat="1" ht="12"/>
    <row r="148" s="109" customFormat="1" ht="12"/>
    <row r="149" s="109" customFormat="1" ht="12"/>
    <row r="150" s="109" customFormat="1" ht="12"/>
    <row r="151" s="109" customFormat="1" ht="12"/>
    <row r="152" s="109" customFormat="1" ht="12"/>
    <row r="153" s="109" customFormat="1" ht="12"/>
    <row r="154" s="109" customFormat="1" ht="12"/>
    <row r="155" s="109" customFormat="1" ht="12"/>
    <row r="156" s="109" customFormat="1" ht="12"/>
    <row r="157" s="109" customFormat="1" ht="12"/>
    <row r="158" s="109" customFormat="1" ht="12"/>
    <row r="159" s="109" customFormat="1" ht="12"/>
    <row r="160" s="109" customFormat="1" ht="12"/>
    <row r="161" s="109" customFormat="1" ht="12"/>
    <row r="162" s="109" customFormat="1" ht="12"/>
    <row r="163" s="109" customFormat="1" ht="12"/>
    <row r="164" s="109" customFormat="1" ht="12"/>
    <row r="165" s="109" customFormat="1" ht="12"/>
    <row r="166" s="109" customFormat="1" ht="12"/>
    <row r="167" s="109" customFormat="1" ht="12"/>
    <row r="168" s="109" customFormat="1" ht="12"/>
    <row r="169" s="109" customFormat="1" ht="12"/>
    <row r="170" s="109" customFormat="1" ht="12"/>
    <row r="171" s="109" customFormat="1" ht="12"/>
    <row r="172" s="109" customFormat="1" ht="12"/>
    <row r="173" s="109" customFormat="1" ht="12"/>
    <row r="174" s="109" customFormat="1" ht="12"/>
    <row r="175" s="109" customFormat="1" ht="12"/>
    <row r="176" s="109" customFormat="1" ht="12"/>
    <row r="177" s="109" customFormat="1" ht="12"/>
    <row r="178" s="109" customFormat="1" ht="12"/>
    <row r="179" s="109" customFormat="1" ht="12"/>
    <row r="180" s="109" customFormat="1" ht="12"/>
    <row r="181" s="109" customFormat="1" ht="12"/>
    <row r="182" s="109" customFormat="1" ht="12"/>
    <row r="183" s="109" customFormat="1" ht="12"/>
    <row r="184" s="109" customFormat="1" ht="12"/>
    <row r="185" s="109" customFormat="1" ht="12"/>
    <row r="186" s="109" customFormat="1" ht="12"/>
    <row r="187" s="109" customFormat="1" ht="12"/>
    <row r="188" s="109" customFormat="1" ht="12"/>
    <row r="189" s="109" customFormat="1" ht="12"/>
    <row r="190" s="109" customFormat="1" ht="12"/>
    <row r="191" s="109" customFormat="1" ht="12"/>
    <row r="192" s="109" customFormat="1" ht="12"/>
    <row r="193" s="109" customFormat="1" ht="12"/>
    <row r="194" s="109" customFormat="1" ht="12"/>
    <row r="195" s="109" customFormat="1" ht="12"/>
    <row r="196" s="109" customFormat="1" ht="12"/>
    <row r="197" s="109" customFormat="1" ht="12"/>
    <row r="198" s="109" customFormat="1" ht="12"/>
    <row r="199" s="109" customFormat="1" ht="12"/>
    <row r="200" s="109" customFormat="1" ht="12"/>
    <row r="201" s="109" customFormat="1" ht="12"/>
    <row r="202" s="109" customFormat="1" ht="12"/>
    <row r="203" s="109" customFormat="1" ht="12"/>
    <row r="204" s="109" customFormat="1" ht="12"/>
    <row r="205" s="109" customFormat="1" ht="12"/>
    <row r="206" s="109" customFormat="1" ht="12"/>
    <row r="207" s="109" customFormat="1" ht="12"/>
    <row r="208" s="109" customFormat="1" ht="12"/>
    <row r="209" s="109" customFormat="1" ht="12"/>
    <row r="210" s="109" customFormat="1" ht="12"/>
    <row r="211" s="109" customFormat="1" ht="12"/>
    <row r="212" s="109" customFormat="1" ht="12"/>
    <row r="213" s="109" customFormat="1" ht="12"/>
    <row r="214" s="109" customFormat="1" ht="12"/>
    <row r="215" s="109" customFormat="1" ht="12"/>
    <row r="216" s="109" customFormat="1" ht="12"/>
    <row r="217" s="109" customFormat="1" ht="12"/>
    <row r="218" s="109" customFormat="1" ht="12"/>
    <row r="219" s="109" customFormat="1" ht="12"/>
    <row r="220" s="109" customFormat="1" ht="12"/>
    <row r="221" s="109" customFormat="1" ht="12"/>
    <row r="222" s="109" customFormat="1" ht="12"/>
    <row r="223" s="109" customFormat="1" ht="12"/>
    <row r="224" s="109" customFormat="1" ht="12"/>
    <row r="225" s="109" customFormat="1" ht="12"/>
    <row r="226" s="109" customFormat="1" ht="12"/>
    <row r="227" s="109" customFormat="1" ht="12"/>
    <row r="228" s="109" customFormat="1" ht="12"/>
    <row r="229" s="109" customFormat="1" ht="12"/>
    <row r="230" s="109" customFormat="1" ht="12"/>
    <row r="231" s="109" customFormat="1" ht="12"/>
    <row r="232" s="109" customFormat="1" ht="12"/>
    <row r="233" s="109" customFormat="1" ht="12"/>
    <row r="234" s="109" customFormat="1" ht="12"/>
    <row r="235" s="109" customFormat="1" ht="12"/>
    <row r="236" s="109" customFormat="1" ht="12"/>
    <row r="237" s="109" customFormat="1" ht="12"/>
    <row r="238" s="109" customFormat="1" ht="12"/>
    <row r="239" s="109" customFormat="1" ht="12"/>
    <row r="240" s="109" customFormat="1" ht="12"/>
    <row r="241" s="109" customFormat="1" ht="12"/>
    <row r="242" s="109" customFormat="1" ht="12"/>
    <row r="243" s="109" customFormat="1" ht="12"/>
    <row r="244" s="109" customFormat="1" ht="12"/>
    <row r="245" s="109" customFormat="1" ht="12"/>
    <row r="246" s="109" customFormat="1" ht="12"/>
    <row r="247" s="109" customFormat="1" ht="12"/>
    <row r="248" s="109" customFormat="1" ht="12"/>
    <row r="249" s="109" customFormat="1" ht="12"/>
    <row r="250" s="109" customFormat="1" ht="12"/>
    <row r="251" s="109" customFormat="1" ht="12"/>
    <row r="252" s="109" customFormat="1" ht="12"/>
    <row r="253" s="109" customFormat="1" ht="12"/>
    <row r="254" s="109" customFormat="1" ht="12"/>
    <row r="255" s="109" customFormat="1" ht="12"/>
    <row r="256" s="109" customFormat="1" ht="12"/>
    <row r="257" s="109" customFormat="1" ht="12"/>
    <row r="258" s="109" customFormat="1" ht="12"/>
    <row r="259" s="109" customFormat="1" ht="12"/>
    <row r="260" s="109" customFormat="1" ht="12"/>
    <row r="261" s="109" customFormat="1" ht="12"/>
    <row r="262" s="109" customFormat="1" ht="12"/>
    <row r="263" s="109" customFormat="1" ht="12"/>
    <row r="264" s="109" customFormat="1" ht="12"/>
    <row r="265" s="109" customFormat="1" ht="12"/>
    <row r="266" s="109" customFormat="1" ht="12"/>
    <row r="267" s="109" customFormat="1" ht="12"/>
    <row r="268" s="109" customFormat="1" ht="12"/>
    <row r="269" s="109" customFormat="1" ht="12"/>
    <row r="270" s="109" customFormat="1" ht="12"/>
    <row r="271" s="109" customFormat="1" ht="12"/>
    <row r="272" s="109" customFormat="1" ht="12"/>
    <row r="273" s="109" customFormat="1" ht="12"/>
    <row r="274" s="109" customFormat="1" ht="12"/>
    <row r="275" s="109" customFormat="1" ht="12"/>
    <row r="276" s="109" customFormat="1" ht="12"/>
    <row r="277" s="109" customFormat="1" ht="12"/>
    <row r="278" s="109" customFormat="1" ht="12"/>
    <row r="279" s="109" customFormat="1" ht="12"/>
    <row r="280" s="109" customFormat="1" ht="12"/>
    <row r="281" s="109" customFormat="1" ht="12"/>
    <row r="282" s="109" customFormat="1" ht="12"/>
    <row r="283" s="109" customFormat="1" ht="12"/>
    <row r="284" s="109" customFormat="1" ht="12"/>
    <row r="285" s="109" customFormat="1" ht="12"/>
    <row r="286" s="109" customFormat="1" ht="12"/>
    <row r="287" s="109" customFormat="1" ht="12"/>
    <row r="288" s="109" customFormat="1" ht="12"/>
    <row r="289" s="109" customFormat="1" ht="12"/>
    <row r="290" s="109" customFormat="1" ht="12"/>
    <row r="291" s="109" customFormat="1" ht="12"/>
    <row r="292" s="109" customFormat="1" ht="12"/>
    <row r="293" s="109" customFormat="1" ht="12"/>
    <row r="294" s="109" customFormat="1" ht="12"/>
    <row r="295" s="109" customFormat="1" ht="12"/>
    <row r="296" s="109" customFormat="1" ht="12"/>
    <row r="297" s="109" customFormat="1" ht="12"/>
    <row r="298" s="109" customFormat="1" ht="12"/>
    <row r="299" s="109" customFormat="1" ht="12"/>
    <row r="300" s="109" customFormat="1" ht="12"/>
    <row r="301" s="109" customFormat="1" ht="12"/>
    <row r="302" s="109" customFormat="1" ht="12"/>
    <row r="303" s="109" customFormat="1" ht="12"/>
    <row r="304" s="109" customFormat="1" ht="12"/>
    <row r="305" s="109" customFormat="1" ht="12"/>
    <row r="306" s="109" customFormat="1" ht="12"/>
    <row r="307" s="109" customFormat="1" ht="12"/>
    <row r="308" s="109" customFormat="1" ht="12"/>
    <row r="309" s="109" customFormat="1" ht="12"/>
    <row r="310" s="109" customFormat="1" ht="12"/>
    <row r="311" s="109" customFormat="1" ht="12"/>
    <row r="312" s="109" customFormat="1" ht="12"/>
    <row r="313" s="109" customFormat="1" ht="12"/>
    <row r="314" s="109" customFormat="1" ht="12"/>
    <row r="315" s="109" customFormat="1" ht="12"/>
    <row r="316" s="109" customFormat="1" ht="12"/>
    <row r="317" s="109" customFormat="1" ht="12"/>
    <row r="318" s="109" customFormat="1" ht="12"/>
    <row r="319" s="109" customFormat="1" ht="12"/>
    <row r="320" s="109" customFormat="1" ht="12"/>
    <row r="321" s="109" customFormat="1" ht="12"/>
    <row r="322" s="109" customFormat="1" ht="12"/>
    <row r="323" s="109" customFormat="1" ht="12"/>
    <row r="324" s="109" customFormat="1" ht="12"/>
    <row r="325" s="109" customFormat="1" ht="12"/>
    <row r="326" s="109" customFormat="1" ht="12"/>
    <row r="327" s="109" customFormat="1" ht="12"/>
    <row r="328" s="109" customFormat="1" ht="12"/>
    <row r="329" s="109" customFormat="1" ht="12"/>
    <row r="330" s="109" customFormat="1" ht="12"/>
    <row r="331" s="109" customFormat="1" ht="12"/>
    <row r="332" s="109" customFormat="1" ht="12"/>
    <row r="333" s="109" customFormat="1" ht="12"/>
    <row r="334" s="109" customFormat="1" ht="12"/>
    <row r="335" s="109" customFormat="1" ht="12"/>
    <row r="336" s="109" customFormat="1" ht="12"/>
    <row r="337" s="109" customFormat="1" ht="12"/>
    <row r="338" s="109" customFormat="1" ht="12"/>
    <row r="339" s="109" customFormat="1" ht="12"/>
    <row r="340" s="109" customFormat="1" ht="12"/>
    <row r="341" s="109" customFormat="1" ht="12"/>
    <row r="342" s="109" customFormat="1" ht="12"/>
    <row r="343" s="109" customFormat="1" ht="12"/>
    <row r="344" s="109" customFormat="1" ht="12"/>
    <row r="345" s="109" customFormat="1" ht="12"/>
    <row r="346" s="109" customFormat="1" ht="12"/>
    <row r="347" s="109" customFormat="1" ht="12"/>
    <row r="348" s="109" customFormat="1" ht="12"/>
    <row r="349" s="109" customFormat="1" ht="12"/>
    <row r="350" s="109" customFormat="1" ht="12"/>
    <row r="351" s="109" customFormat="1" ht="12"/>
    <row r="352" s="109" customFormat="1" ht="12"/>
    <row r="353" s="109" customFormat="1" ht="12"/>
    <row r="354" s="109" customFormat="1" ht="12"/>
    <row r="355" s="109" customFormat="1" ht="12"/>
    <row r="356" s="109" customFormat="1" ht="12"/>
    <row r="357" s="109" customFormat="1" ht="12"/>
    <row r="358" s="109" customFormat="1" ht="12"/>
    <row r="359" s="109" customFormat="1" ht="12"/>
    <row r="360" s="109" customFormat="1" ht="12"/>
    <row r="361" s="109" customFormat="1" ht="12"/>
    <row r="362" s="109" customFormat="1" ht="12"/>
    <row r="363" s="109" customFormat="1" ht="12"/>
    <row r="364" s="109" customFormat="1" ht="12"/>
    <row r="365" s="109" customFormat="1" ht="12"/>
    <row r="366" s="109" customFormat="1" ht="12"/>
    <row r="367" s="109" customFormat="1" ht="12"/>
    <row r="368" s="109" customFormat="1" ht="12"/>
    <row r="369" s="109" customFormat="1" ht="12"/>
    <row r="370" s="109" customFormat="1" ht="12"/>
    <row r="371" s="109" customFormat="1" ht="12"/>
    <row r="372" s="109" customFormat="1" ht="12"/>
    <row r="373" s="109" customFormat="1" ht="12"/>
    <row r="374" s="109" customFormat="1" ht="12"/>
    <row r="375" s="109" customFormat="1" ht="12"/>
    <row r="376" s="109" customFormat="1" ht="12"/>
    <row r="377" s="109" customFormat="1" ht="12"/>
    <row r="378" s="109" customFormat="1" ht="12"/>
    <row r="379" s="109" customFormat="1" ht="12"/>
    <row r="380" s="109" customFormat="1" ht="12"/>
    <row r="381" s="109" customFormat="1" ht="12"/>
    <row r="382" s="109" customFormat="1" ht="12"/>
    <row r="383" s="109" customFormat="1" ht="12"/>
    <row r="384" s="109" customFormat="1" ht="12"/>
    <row r="385" s="109" customFormat="1" ht="12"/>
    <row r="386" s="109" customFormat="1" ht="12"/>
    <row r="387" s="109" customFormat="1" ht="12"/>
    <row r="388" s="109" customFormat="1" ht="12"/>
    <row r="389" s="109" customFormat="1" ht="12"/>
    <row r="390" s="109" customFormat="1" ht="12"/>
    <row r="391" s="109" customFormat="1" ht="12"/>
    <row r="392" s="109" customFormat="1" ht="12"/>
    <row r="393" s="109" customFormat="1" ht="12"/>
    <row r="394" s="109" customFormat="1" ht="12"/>
    <row r="395" s="109" customFormat="1" ht="12"/>
    <row r="396" s="109" customFormat="1" ht="12"/>
    <row r="397" s="109" customFormat="1" ht="12"/>
    <row r="398" s="109" customFormat="1" ht="12"/>
    <row r="399" s="109" customFormat="1" ht="12"/>
    <row r="400" s="109" customFormat="1" ht="12"/>
    <row r="401" s="109" customFormat="1" ht="12"/>
    <row r="402" s="109" customFormat="1" ht="12"/>
    <row r="403" s="109" customFormat="1" ht="12"/>
    <row r="404" s="109" customFormat="1" ht="12"/>
    <row r="405" s="109" customFormat="1" ht="12"/>
    <row r="406" s="109" customFormat="1" ht="12"/>
    <row r="407" s="109" customFormat="1" ht="12"/>
    <row r="408" s="109" customFormat="1" ht="12"/>
    <row r="409" s="109" customFormat="1" ht="12"/>
    <row r="410" s="109" customFormat="1" ht="12"/>
    <row r="411" s="109" customFormat="1" ht="12"/>
    <row r="412" s="109" customFormat="1" ht="12"/>
    <row r="413" s="109" customFormat="1" ht="12"/>
    <row r="414" s="109" customFormat="1" ht="12"/>
    <row r="415" s="109" customFormat="1" ht="12"/>
    <row r="416" s="109" customFormat="1" ht="12"/>
    <row r="417" s="109" customFormat="1" ht="12"/>
    <row r="418" s="109" customFormat="1" ht="12"/>
    <row r="419" s="109" customFormat="1" ht="12"/>
    <row r="420" s="109" customFormat="1" ht="12"/>
    <row r="421" s="109" customFormat="1" ht="12"/>
    <row r="422" s="109" customFormat="1" ht="12"/>
    <row r="423" s="109" customFormat="1" ht="12"/>
    <row r="424" s="109" customFormat="1" ht="12"/>
    <row r="425" s="109" customFormat="1" ht="12"/>
    <row r="426" s="109" customFormat="1" ht="12"/>
    <row r="427" s="109" customFormat="1" ht="12"/>
    <row r="428" s="109" customFormat="1" ht="12"/>
    <row r="429" s="109" customFormat="1" ht="12"/>
    <row r="430" s="109" customFormat="1" ht="12"/>
    <row r="431" s="109" customFormat="1" ht="12"/>
    <row r="432" s="109" customFormat="1" ht="12"/>
    <row r="433" s="109" customFormat="1" ht="12"/>
    <row r="434" s="109" customFormat="1" ht="12"/>
    <row r="435" s="109" customFormat="1" ht="12"/>
    <row r="436" s="109" customFormat="1" ht="12"/>
    <row r="437" s="109" customFormat="1" ht="12"/>
    <row r="438" s="109" customFormat="1" ht="12"/>
    <row r="439" s="109" customFormat="1" ht="12"/>
    <row r="440" s="109" customFormat="1" ht="12"/>
    <row r="441" s="109" customFormat="1" ht="12"/>
    <row r="442" s="109" customFormat="1" ht="12"/>
    <row r="443" s="109" customFormat="1" ht="12"/>
    <row r="444" s="109" customFormat="1" ht="12"/>
    <row r="445" s="109" customFormat="1" ht="12"/>
    <row r="446" s="109" customFormat="1" ht="12"/>
    <row r="447" s="109" customFormat="1" ht="12"/>
    <row r="448" s="109" customFormat="1" ht="12"/>
    <row r="449" s="109" customFormat="1" ht="12"/>
    <row r="450" s="109" customFormat="1" ht="12"/>
    <row r="451" s="109" customFormat="1" ht="12"/>
    <row r="452" s="109" customFormat="1" ht="12"/>
    <row r="453" s="109" customFormat="1" ht="12"/>
    <row r="454" s="109" customFormat="1" ht="12"/>
    <row r="455" s="109" customFormat="1" ht="12"/>
    <row r="456" s="109" customFormat="1" ht="12"/>
    <row r="457" s="109" customFormat="1" ht="12"/>
    <row r="458" s="109" customFormat="1" ht="12"/>
    <row r="459" s="109" customFormat="1" ht="12"/>
    <row r="460" s="109" customFormat="1" ht="12"/>
    <row r="461" s="109" customFormat="1" ht="12"/>
    <row r="462" s="109" customFormat="1" ht="12"/>
    <row r="463" s="109" customFormat="1" ht="12"/>
    <row r="464" s="109" customFormat="1" ht="12"/>
    <row r="465" s="109" customFormat="1" ht="12"/>
    <row r="466" s="109" customFormat="1" ht="12"/>
    <row r="467" s="109" customFormat="1" ht="12"/>
    <row r="468" s="109" customFormat="1" ht="12"/>
    <row r="469" s="109" customFormat="1" ht="12"/>
    <row r="470" s="109" customFormat="1" ht="12"/>
    <row r="471" s="109" customFormat="1" ht="12"/>
    <row r="472" s="109" customFormat="1" ht="12"/>
    <row r="473" s="109" customFormat="1" ht="12"/>
    <row r="474" s="109" customFormat="1" ht="12"/>
    <row r="475" s="109" customFormat="1" ht="12"/>
    <row r="476" s="109" customFormat="1" ht="12"/>
    <row r="477" s="109" customFormat="1" ht="12"/>
    <row r="478" s="109" customFormat="1" ht="12"/>
    <row r="479" s="109" customFormat="1" ht="12"/>
    <row r="480" s="109" customFormat="1" ht="12"/>
    <row r="481" s="109" customFormat="1" ht="12"/>
    <row r="482" s="109" customFormat="1" ht="12"/>
    <row r="483" s="109" customFormat="1" ht="12"/>
    <row r="484" s="109" customFormat="1" ht="12"/>
    <row r="485" s="109" customFormat="1" ht="12"/>
    <row r="486" s="109" customFormat="1" ht="12"/>
    <row r="487" s="109" customFormat="1" ht="12"/>
    <row r="488" s="109" customFormat="1" ht="12"/>
    <row r="489" s="109" customFormat="1" ht="12"/>
    <row r="490" s="109" customFormat="1" ht="12"/>
    <row r="491" s="109" customFormat="1" ht="12"/>
    <row r="492" s="109" customFormat="1" ht="12"/>
    <row r="493" s="109" customFormat="1" ht="12"/>
    <row r="494" s="109" customFormat="1" ht="12"/>
    <row r="495" s="109" customFormat="1" ht="12"/>
    <row r="496" s="109" customFormat="1" ht="12"/>
    <row r="497" s="109" customFormat="1" ht="12"/>
    <row r="498" s="109" customFormat="1" ht="12"/>
    <row r="499" s="109" customFormat="1" ht="12"/>
    <row r="500" s="109" customFormat="1" ht="12"/>
    <row r="501" s="109" customFormat="1" ht="12"/>
    <row r="502" s="109" customFormat="1" ht="12"/>
    <row r="503" s="109" customFormat="1" ht="12"/>
    <row r="504" s="109" customFormat="1" ht="12"/>
    <row r="505" s="109" customFormat="1" ht="12"/>
    <row r="506" s="109" customFormat="1" ht="12"/>
    <row r="507" s="109" customFormat="1" ht="12"/>
    <row r="508" s="109" customFormat="1" ht="12"/>
    <row r="509" s="109" customFormat="1" ht="12"/>
    <row r="510" s="109" customFormat="1" ht="12"/>
    <row r="511" s="109" customFormat="1" ht="12"/>
    <row r="512" s="109" customFormat="1" ht="12"/>
    <row r="513" s="109" customFormat="1" ht="12"/>
    <row r="514" s="109" customFormat="1" ht="12"/>
    <row r="515" s="109" customFormat="1" ht="12"/>
    <row r="516" s="109" customFormat="1" ht="12"/>
    <row r="517" s="109" customFormat="1" ht="12"/>
    <row r="518" s="109" customFormat="1" ht="12"/>
    <row r="519" s="109" customFormat="1" ht="12"/>
    <row r="520" s="109" customFormat="1" ht="12"/>
    <row r="521" s="109" customFormat="1" ht="12"/>
    <row r="522" s="109" customFormat="1" ht="12"/>
    <row r="523" s="109" customFormat="1" ht="12"/>
    <row r="524" s="109" customFormat="1" ht="12"/>
    <row r="525" s="109" customFormat="1" ht="12"/>
    <row r="526" s="109" customFormat="1" ht="12"/>
    <row r="527" s="109" customFormat="1" ht="12"/>
    <row r="528" s="109" customFormat="1" ht="12"/>
    <row r="529" s="109" customFormat="1" ht="12"/>
    <row r="530" s="109" customFormat="1" ht="12"/>
    <row r="531" s="109" customFormat="1" ht="12"/>
    <row r="532" s="109" customFormat="1" ht="12"/>
    <row r="533" s="109" customFormat="1" ht="12"/>
    <row r="534" s="109" customFormat="1" ht="12"/>
    <row r="535" s="109" customFormat="1" ht="12"/>
    <row r="536" s="109" customFormat="1" ht="12"/>
    <row r="537" s="109" customFormat="1" ht="12"/>
    <row r="538" s="109" customFormat="1" ht="12"/>
    <row r="539" s="109" customFormat="1" ht="12"/>
    <row r="540" s="109" customFormat="1" ht="12"/>
    <row r="541" s="109" customFormat="1" ht="12"/>
    <row r="542" s="109" customFormat="1" ht="12"/>
    <row r="543" s="109" customFormat="1" ht="12"/>
    <row r="544" s="109" customFormat="1" ht="12"/>
    <row r="545" s="109" customFormat="1" ht="12"/>
    <row r="546" s="109" customFormat="1" ht="12"/>
    <row r="547" s="109" customFormat="1" ht="12"/>
    <row r="548" s="109" customFormat="1" ht="12"/>
    <row r="549" s="109" customFormat="1" ht="12"/>
    <row r="550" s="109" customFormat="1" ht="12"/>
    <row r="551" s="109" customFormat="1" ht="12"/>
    <row r="552" s="109" customFormat="1" ht="12"/>
    <row r="553" s="109" customFormat="1" ht="12"/>
    <row r="554" s="109" customFormat="1" ht="12"/>
    <row r="555" s="109" customFormat="1" ht="12"/>
    <row r="556" s="109" customFormat="1" ht="12"/>
    <row r="557" s="109" customFormat="1" ht="12"/>
    <row r="558" s="109" customFormat="1" ht="12"/>
    <row r="559" s="109" customFormat="1" ht="12"/>
    <row r="560" s="109" customFormat="1" ht="12"/>
    <row r="561" s="109" customFormat="1" ht="12"/>
    <row r="562" s="109" customFormat="1" ht="12"/>
    <row r="563" s="109" customFormat="1" ht="12"/>
    <row r="564" s="109" customFormat="1" ht="12"/>
    <row r="565" s="109" customFormat="1" ht="12"/>
    <row r="566" s="109" customFormat="1" ht="12"/>
    <row r="567" s="109" customFormat="1" ht="12"/>
    <row r="568" s="109" customFormat="1" ht="12"/>
    <row r="569" s="109" customFormat="1" ht="12"/>
    <row r="570" s="109" customFormat="1" ht="12"/>
    <row r="571" s="109" customFormat="1" ht="12"/>
    <row r="572" s="109" customFormat="1" ht="12"/>
    <row r="573" s="109" customFormat="1" ht="12"/>
    <row r="574" s="109" customFormat="1" ht="12"/>
    <row r="575" s="109" customFormat="1" ht="12"/>
    <row r="576" s="109" customFormat="1" ht="12"/>
    <row r="577" s="109" customFormat="1" ht="12"/>
    <row r="578" s="109" customFormat="1" ht="12"/>
    <row r="579" s="109" customFormat="1" ht="12"/>
    <row r="580" s="109" customFormat="1" ht="12"/>
    <row r="581" s="109" customFormat="1" ht="12"/>
    <row r="582" s="109" customFormat="1" ht="12"/>
    <row r="583" s="109" customFormat="1" ht="12"/>
    <row r="584" s="109" customFormat="1" ht="12"/>
    <row r="585" s="109" customFormat="1" ht="12"/>
    <row r="586" s="109" customFormat="1" ht="12"/>
    <row r="587" s="109" customFormat="1" ht="12"/>
    <row r="588" s="109" customFormat="1" ht="12"/>
    <row r="589" s="109" customFormat="1" ht="12"/>
    <row r="590" s="109" customFormat="1" ht="12"/>
    <row r="591" s="109" customFormat="1" ht="12"/>
    <row r="592" s="109" customFormat="1" ht="12"/>
    <row r="593" s="109" customFormat="1" ht="12"/>
    <row r="594" s="109" customFormat="1" ht="12"/>
    <row r="595" s="109" customFormat="1" ht="12"/>
    <row r="596" s="109" customFormat="1" ht="12"/>
    <row r="597" s="109" customFormat="1" ht="12"/>
    <row r="598" s="109" customFormat="1" ht="12"/>
    <row r="599" s="109" customFormat="1" ht="12"/>
    <row r="600" s="109" customFormat="1" ht="12"/>
    <row r="601" s="109" customFormat="1" ht="12"/>
    <row r="602" s="109" customFormat="1" ht="12"/>
    <row r="603" s="109" customFormat="1" ht="12"/>
    <row r="604" s="109" customFormat="1" ht="12"/>
    <row r="605" s="109" customFormat="1" ht="12"/>
    <row r="606" s="109" customFormat="1" ht="12"/>
    <row r="607" s="109" customFormat="1" ht="12"/>
    <row r="608" s="109" customFormat="1" ht="12"/>
    <row r="609" s="109" customFormat="1" ht="12"/>
    <row r="610" s="109" customFormat="1" ht="12"/>
    <row r="611" s="109" customFormat="1" ht="12"/>
    <row r="612" s="109" customFormat="1" ht="12"/>
    <row r="613" s="109" customFormat="1" ht="12"/>
    <row r="614" s="109" customFormat="1" ht="12"/>
    <row r="615" s="109" customFormat="1" ht="12"/>
    <row r="616" s="109" customFormat="1" ht="12"/>
    <row r="617" s="109" customFormat="1" ht="12"/>
    <row r="618" s="109" customFormat="1" ht="12"/>
    <row r="619" s="109" customFormat="1" ht="12"/>
    <row r="620" s="109" customFormat="1" ht="12"/>
    <row r="621" s="109" customFormat="1" ht="12"/>
    <row r="622" s="109" customFormat="1" ht="12"/>
    <row r="623" s="109" customFormat="1" ht="12"/>
    <row r="624" s="109" customFormat="1" ht="12"/>
    <row r="625" s="109" customFormat="1" ht="12"/>
    <row r="626" s="109" customFormat="1" ht="12"/>
    <row r="627" s="109" customFormat="1" ht="12"/>
    <row r="628" s="109" customFormat="1" ht="12"/>
    <row r="629" s="109" customFormat="1" ht="12"/>
    <row r="630" s="109" customFormat="1" ht="12"/>
    <row r="631" s="109" customFormat="1" ht="12"/>
    <row r="632" s="109" customFormat="1" ht="12"/>
    <row r="633" s="109" customFormat="1" ht="12"/>
    <row r="634" s="109" customFormat="1" ht="12"/>
    <row r="635" s="109" customFormat="1" ht="12"/>
    <row r="636" s="109" customFormat="1" ht="12"/>
    <row r="637" s="109" customFormat="1" ht="12"/>
    <row r="638" s="109" customFormat="1" ht="12"/>
    <row r="639" s="109" customFormat="1" ht="12"/>
    <row r="640" s="109" customFormat="1" ht="12"/>
    <row r="641" s="109" customFormat="1" ht="12"/>
    <row r="642" s="109" customFormat="1" ht="12"/>
    <row r="643" s="109" customFormat="1" ht="12"/>
    <row r="644" s="109" customFormat="1" ht="12"/>
    <row r="645" s="109" customFormat="1" ht="12"/>
    <row r="646" s="109" customFormat="1" ht="12"/>
    <row r="647" s="109" customFormat="1" ht="12"/>
    <row r="648" s="109" customFormat="1" ht="12"/>
    <row r="649" s="109" customFormat="1" ht="12"/>
    <row r="650" s="109" customFormat="1" ht="12"/>
    <row r="651" s="109" customFormat="1" ht="12"/>
    <row r="652" s="109" customFormat="1" ht="12"/>
    <row r="653" s="109" customFormat="1" ht="12"/>
    <row r="654" s="109" customFormat="1" ht="12"/>
    <row r="655" s="109" customFormat="1" ht="12"/>
    <row r="656" s="109" customFormat="1" ht="12"/>
    <row r="657" s="109" customFormat="1" ht="12"/>
    <row r="658" s="109" customFormat="1" ht="12"/>
    <row r="659" s="109" customFormat="1" ht="12"/>
    <row r="660" s="109" customFormat="1" ht="12"/>
    <row r="661" s="109" customFormat="1" ht="12"/>
    <row r="662" s="109" customFormat="1" ht="12"/>
    <row r="663" s="109" customFormat="1" ht="12"/>
    <row r="664" s="109" customFormat="1" ht="12"/>
    <row r="665" s="109" customFormat="1" ht="12"/>
    <row r="666" s="109" customFormat="1" ht="12"/>
    <row r="667" s="109" customFormat="1" ht="12"/>
    <row r="668" s="109" customFormat="1" ht="12"/>
    <row r="669" s="109" customFormat="1" ht="12"/>
    <row r="670" s="109" customFormat="1" ht="12"/>
    <row r="671" s="109" customFormat="1" ht="12"/>
    <row r="672" s="109" customFormat="1" ht="12"/>
    <row r="673" s="109" customFormat="1" ht="12"/>
    <row r="674" s="109" customFormat="1" ht="12"/>
    <row r="675" s="109" customFormat="1" ht="12"/>
    <row r="676" s="109" customFormat="1" ht="12"/>
    <row r="677" s="109" customFormat="1" ht="12"/>
    <row r="678" s="109" customFormat="1" ht="12"/>
    <row r="679" s="109" customFormat="1" ht="12"/>
    <row r="680" s="109" customFormat="1" ht="12"/>
    <row r="681" s="109" customFormat="1" ht="12"/>
    <row r="682" s="109" customFormat="1" ht="12"/>
    <row r="683" s="109" customFormat="1" ht="12"/>
    <row r="684" s="109" customFormat="1" ht="12"/>
    <row r="685" s="109" customFormat="1" ht="12"/>
    <row r="686" s="109" customFormat="1" ht="12"/>
    <row r="687" s="109" customFormat="1" ht="12"/>
    <row r="688" s="109" customFormat="1" ht="12"/>
    <row r="689" s="109" customFormat="1" ht="12"/>
    <row r="690" s="109" customFormat="1" ht="12"/>
    <row r="691" s="109" customFormat="1" ht="12"/>
    <row r="692" s="109" customFormat="1" ht="12"/>
    <row r="693" s="109" customFormat="1" ht="12"/>
    <row r="694" s="109" customFormat="1" ht="12"/>
    <row r="695" s="109" customFormat="1" ht="12"/>
    <row r="696" s="109" customFormat="1" ht="12"/>
    <row r="697" s="109" customFormat="1" ht="12"/>
    <row r="698" s="109" customFormat="1" ht="12"/>
    <row r="699" s="109" customFormat="1" ht="12"/>
    <row r="700" s="109" customFormat="1" ht="12"/>
    <row r="701" s="109" customFormat="1" ht="12"/>
    <row r="702" s="109" customFormat="1" ht="12"/>
    <row r="703" s="109" customFormat="1" ht="12"/>
    <row r="704" s="109" customFormat="1" ht="12"/>
    <row r="705" s="109" customFormat="1" ht="12"/>
    <row r="706" s="109" customFormat="1" ht="12"/>
    <row r="707" s="109" customFormat="1" ht="12"/>
    <row r="708" s="109" customFormat="1" ht="12"/>
    <row r="709" s="109" customFormat="1" ht="12"/>
    <row r="710" s="109" customFormat="1" ht="12"/>
    <row r="711" s="109" customFormat="1" ht="12"/>
    <row r="712" s="109" customFormat="1" ht="12"/>
    <row r="713" s="109" customFormat="1" ht="12"/>
    <row r="714" s="109" customFormat="1" ht="12"/>
    <row r="715" s="109" customFormat="1" ht="12"/>
    <row r="716" s="109" customFormat="1" ht="12"/>
    <row r="717" s="109" customFormat="1" ht="12"/>
    <row r="718" s="109" customFormat="1" ht="12"/>
    <row r="719" s="109" customFormat="1" ht="12"/>
    <row r="720" s="109" customFormat="1" ht="12"/>
    <row r="721" s="109" customFormat="1" ht="12"/>
    <row r="722" s="109" customFormat="1" ht="12"/>
    <row r="723" s="109" customFormat="1" ht="12"/>
    <row r="724" s="109" customFormat="1" ht="12"/>
    <row r="725" s="109" customFormat="1" ht="12"/>
    <row r="726" s="109" customFormat="1" ht="12"/>
    <row r="727" s="109" customFormat="1" ht="12"/>
    <row r="728" s="109" customFormat="1" ht="12"/>
    <row r="729" s="109" customFormat="1" ht="12"/>
    <row r="730" s="109" customFormat="1" ht="12"/>
    <row r="731" s="109" customFormat="1" ht="12"/>
    <row r="732" s="109" customFormat="1" ht="12"/>
    <row r="733" s="109" customFormat="1" ht="12"/>
    <row r="734" s="109" customFormat="1" ht="12"/>
    <row r="735" s="109" customFormat="1" ht="12"/>
    <row r="736" s="109" customFormat="1" ht="12"/>
    <row r="737" s="109" customFormat="1" ht="12"/>
    <row r="738" s="109" customFormat="1" ht="12"/>
    <row r="739" s="109" customFormat="1" ht="12"/>
    <row r="740" s="109" customFormat="1" ht="12"/>
    <row r="741" s="109" customFormat="1" ht="12"/>
    <row r="742" s="109" customFormat="1" ht="12"/>
    <row r="743" s="109" customFormat="1" ht="12"/>
    <row r="744" s="109" customFormat="1" ht="12"/>
    <row r="745" s="109" customFormat="1" ht="12"/>
    <row r="746" s="109" customFormat="1" ht="12"/>
    <row r="747" s="109" customFormat="1" ht="12"/>
    <row r="748" s="109" customFormat="1" ht="12"/>
    <row r="749" s="109" customFormat="1" ht="12"/>
    <row r="750" s="109" customFormat="1" ht="12"/>
    <row r="751" s="109" customFormat="1" ht="12"/>
    <row r="752" s="109" customFormat="1" ht="12"/>
    <row r="753" s="109" customFormat="1" ht="12"/>
    <row r="754" s="109" customFormat="1" ht="12"/>
    <row r="755" s="109" customFormat="1" ht="12"/>
    <row r="756" s="109" customFormat="1" ht="12"/>
    <row r="757" s="109" customFormat="1" ht="12"/>
    <row r="758" s="109" customFormat="1" ht="12"/>
    <row r="759" s="109" customFormat="1" ht="12"/>
    <row r="760" s="109" customFormat="1" ht="12"/>
    <row r="761" s="109" customFormat="1" ht="12"/>
    <row r="762" s="109" customFormat="1" ht="12"/>
    <row r="763" s="109" customFormat="1" ht="12"/>
    <row r="764" s="109" customFormat="1" ht="12"/>
    <row r="765" s="109" customFormat="1" ht="12"/>
    <row r="766" s="109" customFormat="1" ht="12"/>
    <row r="767" s="109" customFormat="1" ht="12"/>
    <row r="768" s="109" customFormat="1" ht="12"/>
    <row r="769" s="109" customFormat="1" ht="12"/>
    <row r="770" s="109" customFormat="1" ht="12"/>
    <row r="771" s="109" customFormat="1" ht="12"/>
    <row r="772" s="109" customFormat="1" ht="12"/>
    <row r="773" s="109" customFormat="1" ht="12"/>
    <row r="774" s="109" customFormat="1" ht="12"/>
    <row r="775" s="109" customFormat="1" ht="12"/>
    <row r="776" s="109" customFormat="1" ht="12"/>
    <row r="777" s="109" customFormat="1" ht="12"/>
    <row r="778" s="109" customFormat="1" ht="12"/>
    <row r="779" s="109" customFormat="1" ht="12"/>
    <row r="780" s="109" customFormat="1" ht="12"/>
    <row r="781" s="109" customFormat="1" ht="12"/>
    <row r="782" s="109" customFormat="1" ht="12"/>
    <row r="783" s="109" customFormat="1" ht="12"/>
    <row r="784" s="109" customFormat="1" ht="12"/>
    <row r="785" s="109" customFormat="1" ht="12"/>
    <row r="786" s="109" customFormat="1" ht="12"/>
    <row r="787" s="109" customFormat="1" ht="12"/>
    <row r="788" s="109" customFormat="1" ht="12"/>
    <row r="789" s="109" customFormat="1" ht="12"/>
    <row r="790" s="109" customFormat="1" ht="12"/>
    <row r="791" s="109" customFormat="1" ht="12"/>
    <row r="792" s="109" customFormat="1" ht="12"/>
    <row r="793" s="109" customFormat="1" ht="12"/>
    <row r="794" s="109" customFormat="1" ht="12"/>
    <row r="795" s="109" customFormat="1" ht="12"/>
    <row r="796" s="109" customFormat="1" ht="12"/>
    <row r="797" s="109" customFormat="1" ht="12"/>
    <row r="798" s="109" customFormat="1" ht="12"/>
    <row r="799" s="109" customFormat="1" ht="12"/>
    <row r="800" s="109" customFormat="1" ht="12"/>
    <row r="801" s="109" customFormat="1" ht="12"/>
    <row r="802" s="109" customFormat="1" ht="12"/>
    <row r="803" s="109" customFormat="1" ht="12"/>
    <row r="804" s="109" customFormat="1" ht="12"/>
    <row r="805" s="109" customFormat="1" ht="12"/>
    <row r="806" s="109" customFormat="1" ht="12"/>
    <row r="807" s="109" customFormat="1" ht="12"/>
    <row r="808" s="109" customFormat="1" ht="12"/>
    <row r="809" s="109" customFormat="1" ht="12"/>
    <row r="810" s="109" customFormat="1" ht="12"/>
    <row r="811" s="109" customFormat="1" ht="12"/>
    <row r="812" s="109" customFormat="1" ht="12"/>
    <row r="813" s="109" customFormat="1" ht="12"/>
    <row r="814" s="109" customFormat="1" ht="12"/>
    <row r="815" s="109" customFormat="1" ht="12"/>
    <row r="816" s="109" customFormat="1" ht="12"/>
    <row r="817" s="109" customFormat="1" ht="12"/>
    <row r="818" s="109" customFormat="1" ht="12"/>
    <row r="819" s="109" customFormat="1" ht="12"/>
    <row r="820" s="109" customFormat="1" ht="12"/>
    <row r="821" s="109" customFormat="1" ht="12"/>
    <row r="822" s="109" customFormat="1" ht="12"/>
    <row r="823" s="109" customFormat="1" ht="12"/>
    <row r="824" s="109" customFormat="1" ht="12"/>
    <row r="825" s="109" customFormat="1" ht="12"/>
    <row r="826" s="109" customFormat="1" ht="12"/>
    <row r="827" s="109" customFormat="1" ht="12"/>
    <row r="828" s="109" customFormat="1" ht="12"/>
    <row r="829" s="109" customFormat="1" ht="12"/>
    <row r="830" s="109" customFormat="1" ht="12"/>
    <row r="831" s="109" customFormat="1" ht="12"/>
    <row r="832" s="109" customFormat="1" ht="12"/>
    <row r="833" s="109" customFormat="1" ht="12"/>
    <row r="834" s="109" customFormat="1" ht="12"/>
    <row r="835" s="109" customFormat="1" ht="12"/>
    <row r="836" s="109" customFormat="1" ht="12"/>
    <row r="837" s="109" customFormat="1" ht="12"/>
    <row r="838" s="109" customFormat="1" ht="12"/>
    <row r="839" s="109" customFormat="1" ht="12"/>
    <row r="840" s="109" customFormat="1" ht="12"/>
    <row r="841" s="109" customFormat="1" ht="12"/>
    <row r="842" s="109" customFormat="1" ht="12"/>
    <row r="843" s="109" customFormat="1" ht="12"/>
    <row r="844" s="109" customFormat="1" ht="12"/>
    <row r="845" s="109" customFormat="1" ht="12"/>
    <row r="846" s="109" customFormat="1" ht="12"/>
    <row r="847" s="109" customFormat="1" ht="12"/>
    <row r="848" s="109" customFormat="1" ht="12"/>
    <row r="849" s="109" customFormat="1" ht="12"/>
    <row r="850" s="109" customFormat="1" ht="12"/>
    <row r="851" s="109" customFormat="1" ht="12"/>
    <row r="852" s="109" customFormat="1" ht="12"/>
    <row r="853" s="109" customFormat="1" ht="12"/>
    <row r="854" s="109" customFormat="1" ht="12"/>
    <row r="855" s="109" customFormat="1" ht="12"/>
    <row r="856" s="109" customFormat="1" ht="12"/>
    <row r="857" s="109" customFormat="1" ht="12"/>
    <row r="858" s="109" customFormat="1" ht="12"/>
    <row r="859" s="109" customFormat="1" ht="12"/>
    <row r="860" s="109" customFormat="1" ht="12"/>
    <row r="861" s="109" customFormat="1" ht="12"/>
    <row r="862" s="109" customFormat="1" ht="12"/>
    <row r="863" s="109" customFormat="1" ht="12"/>
    <row r="864" s="109" customFormat="1" ht="12"/>
    <row r="865" s="109" customFormat="1" ht="12"/>
    <row r="866" s="109" customFormat="1" ht="12"/>
    <row r="867" s="109" customFormat="1" ht="12"/>
    <row r="868" s="109" customFormat="1" ht="12"/>
    <row r="869" s="109" customFormat="1" ht="12"/>
    <row r="870" s="109" customFormat="1" ht="12"/>
    <row r="871" s="109" customFormat="1" ht="12"/>
    <row r="872" s="109" customFormat="1" ht="12"/>
    <row r="873" s="109" customFormat="1" ht="12"/>
    <row r="874" s="109" customFormat="1" ht="12"/>
    <row r="875" s="109" customFormat="1" ht="12"/>
    <row r="876" s="109" customFormat="1" ht="12"/>
    <row r="877" s="109" customFormat="1" ht="12"/>
    <row r="878" s="109" customFormat="1" ht="12"/>
    <row r="879" s="109" customFormat="1" ht="12"/>
    <row r="880" s="109" customFormat="1" ht="12"/>
    <row r="881" s="109" customFormat="1" ht="12"/>
    <row r="882" s="109" customFormat="1" ht="12"/>
    <row r="883" s="109" customFormat="1" ht="12"/>
    <row r="884" s="109" customFormat="1" ht="12"/>
    <row r="885" s="109" customFormat="1" ht="12"/>
    <row r="886" s="109" customFormat="1" ht="12"/>
    <row r="887" s="109" customFormat="1" ht="12"/>
    <row r="888" s="109" customFormat="1" ht="12"/>
    <row r="889" s="109" customFormat="1" ht="12"/>
    <row r="890" s="109" customFormat="1" ht="12"/>
    <row r="891" s="109" customFormat="1" ht="12"/>
    <row r="892" s="109" customFormat="1" ht="12"/>
    <row r="893" s="109" customFormat="1" ht="12"/>
    <row r="894" s="109" customFormat="1" ht="12"/>
    <row r="895" s="109" customFormat="1" ht="12"/>
    <row r="896" s="109" customFormat="1" ht="12"/>
    <row r="897" s="109" customFormat="1" ht="12"/>
    <row r="898" s="109" customFormat="1" ht="12"/>
    <row r="899" s="109" customFormat="1" ht="12"/>
    <row r="900" s="109" customFormat="1" ht="12"/>
    <row r="901" s="109" customFormat="1" ht="12"/>
    <row r="902" s="109" customFormat="1" ht="12"/>
    <row r="903" s="109" customFormat="1" ht="12"/>
    <row r="904" s="109" customFormat="1" ht="12"/>
    <row r="905" s="109" customFormat="1" ht="12"/>
    <row r="906" s="109" customFormat="1" ht="12"/>
    <row r="907" s="109" customFormat="1" ht="12"/>
    <row r="908" s="109" customFormat="1" ht="12"/>
    <row r="909" s="109" customFormat="1" ht="12"/>
    <row r="910" s="109" customFormat="1" ht="12"/>
    <row r="911" s="109" customFormat="1" ht="12"/>
    <row r="912" s="109" customFormat="1" ht="12"/>
    <row r="913" s="109" customFormat="1" ht="12"/>
    <row r="914" s="109" customFormat="1" ht="12"/>
    <row r="915" s="109" customFormat="1" ht="12"/>
    <row r="916" s="109" customFormat="1" ht="12"/>
    <row r="917" s="109" customFormat="1" ht="12"/>
    <row r="918" s="109" customFormat="1" ht="12"/>
    <row r="919" s="109" customFormat="1" ht="12"/>
    <row r="920" s="109" customFormat="1" ht="12"/>
    <row r="921" s="109" customFormat="1" ht="12"/>
    <row r="922" s="109" customFormat="1" ht="12"/>
    <row r="923" s="109" customFormat="1" ht="12"/>
    <row r="924" s="109" customFormat="1" ht="12"/>
    <row r="925" s="109" customFormat="1" ht="12"/>
    <row r="926" s="109" customFormat="1" ht="12"/>
    <row r="927" s="109" customFormat="1" ht="12"/>
    <row r="928" s="109" customFormat="1" ht="12"/>
    <row r="929" s="109" customFormat="1" ht="12"/>
    <row r="930" s="109" customFormat="1" ht="12"/>
    <row r="931" s="109" customFormat="1" ht="12"/>
    <row r="932" s="109" customFormat="1" ht="12"/>
    <row r="933" s="109" customFormat="1" ht="12"/>
    <row r="934" s="109" customFormat="1" ht="12"/>
    <row r="935" s="109" customFormat="1" ht="12"/>
    <row r="936" s="109" customFormat="1" ht="12"/>
    <row r="937" s="109" customFormat="1" ht="12"/>
    <row r="938" s="109" customFormat="1" ht="12"/>
    <row r="939" s="109" customFormat="1" ht="12"/>
    <row r="940" s="109" customFormat="1" ht="12"/>
    <row r="941" s="109" customFormat="1" ht="12"/>
    <row r="942" s="109" customFormat="1" ht="12"/>
    <row r="943" s="109" customFormat="1" ht="12"/>
    <row r="944" s="109" customFormat="1" ht="12"/>
    <row r="945" s="109" customFormat="1" ht="12"/>
    <row r="946" s="109" customFormat="1" ht="12"/>
    <row r="947" s="109" customFormat="1" ht="12"/>
    <row r="948" s="109" customFormat="1" ht="12"/>
    <row r="949" s="109" customFormat="1" ht="12"/>
    <row r="950" s="109" customFormat="1" ht="12"/>
    <row r="951" s="109" customFormat="1" ht="12"/>
    <row r="952" s="109" customFormat="1" ht="12"/>
    <row r="953" s="109" customFormat="1" ht="12"/>
    <row r="954" s="109" customFormat="1" ht="12"/>
    <row r="955" s="109" customFormat="1" ht="12"/>
    <row r="956" s="109" customFormat="1" ht="12"/>
    <row r="957" s="109" customFormat="1" ht="12"/>
    <row r="958" s="109" customFormat="1" ht="12"/>
    <row r="959" s="109" customFormat="1" ht="12"/>
    <row r="960" s="109" customFormat="1" ht="12"/>
    <row r="961" s="109" customFormat="1" ht="12"/>
    <row r="962" s="109" customFormat="1" ht="12"/>
    <row r="963" s="109" customFormat="1" ht="12"/>
    <row r="964" s="109" customFormat="1" ht="12"/>
    <row r="965" s="109" customFormat="1" ht="12"/>
    <row r="966" s="109" customFormat="1" ht="12"/>
    <row r="967" s="109" customFormat="1" ht="12"/>
    <row r="968" s="109" customFormat="1" ht="12"/>
    <row r="969" s="109" customFormat="1" ht="12"/>
    <row r="970" s="109" customFormat="1" ht="12"/>
    <row r="971" s="109" customFormat="1" ht="12"/>
    <row r="972" s="109" customFormat="1" ht="12"/>
    <row r="973" s="109" customFormat="1" ht="12"/>
    <row r="974" s="109" customFormat="1" ht="12"/>
    <row r="975" s="109" customFormat="1" ht="12"/>
    <row r="976" s="109" customFormat="1" ht="12"/>
    <row r="977" s="109" customFormat="1" ht="12"/>
    <row r="978" s="109" customFormat="1" ht="12"/>
    <row r="979" s="109" customFormat="1" ht="12"/>
    <row r="980" s="109" customFormat="1" ht="12"/>
    <row r="981" s="109" customFormat="1" ht="12"/>
    <row r="982" s="109" customFormat="1" ht="12"/>
    <row r="983" s="109" customFormat="1" ht="12"/>
    <row r="984" s="109" customFormat="1" ht="12"/>
    <row r="985" s="109" customFormat="1" ht="12"/>
    <row r="986" s="109" customFormat="1" ht="12"/>
    <row r="987" s="109" customFormat="1" ht="12"/>
    <row r="988" s="109" customFormat="1" ht="12"/>
    <row r="989" s="109" customFormat="1" ht="12"/>
    <row r="990" s="109" customFormat="1" ht="12"/>
    <row r="991" s="109" customFormat="1" ht="12"/>
    <row r="992" s="109" customFormat="1" ht="12"/>
    <row r="993" s="109" customFormat="1" ht="12"/>
    <row r="994" s="109" customFormat="1" ht="12"/>
    <row r="995" s="109" customFormat="1" ht="12"/>
    <row r="996" s="109" customFormat="1" ht="12"/>
    <row r="997" s="109" customFormat="1" ht="12"/>
    <row r="998" s="109" customFormat="1" ht="12"/>
    <row r="999" s="109" customFormat="1" ht="12"/>
    <row r="1000" s="109" customFormat="1" ht="12"/>
    <row r="1001" s="109" customFormat="1" ht="12"/>
    <row r="1002" s="109" customFormat="1" ht="12"/>
    <row r="1003" s="109" customFormat="1" ht="12"/>
    <row r="1004" s="109" customFormat="1" ht="12"/>
    <row r="1005" s="109" customFormat="1" ht="12"/>
    <row r="1006" s="109" customFormat="1" ht="12"/>
    <row r="1007" s="109" customFormat="1" ht="12"/>
    <row r="1008" s="109" customFormat="1" ht="12"/>
    <row r="1009" s="109" customFormat="1" ht="12"/>
    <row r="1010" s="109" customFormat="1" ht="12"/>
    <row r="1011" s="109" customFormat="1" ht="12"/>
    <row r="1012" s="109" customFormat="1" ht="12"/>
    <row r="1013" s="109" customFormat="1" ht="12"/>
    <row r="1014" s="109" customFormat="1" ht="12"/>
    <row r="1015" s="109" customFormat="1" ht="12"/>
    <row r="1016" s="109" customFormat="1" ht="12"/>
    <row r="1017" s="109" customFormat="1" ht="12"/>
    <row r="1018" s="109" customFormat="1" ht="12"/>
    <row r="1019" s="109" customFormat="1" ht="12"/>
    <row r="1020" s="109" customFormat="1" ht="12"/>
    <row r="1021" s="109" customFormat="1" ht="12"/>
    <row r="1022" s="109" customFormat="1" ht="12"/>
    <row r="1023" s="109" customFormat="1" ht="12"/>
    <row r="1024" s="109" customFormat="1" ht="12"/>
    <row r="1025" s="109" customFormat="1" ht="12"/>
    <row r="1026" s="109" customFormat="1" ht="12"/>
    <row r="1027" s="109" customFormat="1" ht="12"/>
    <row r="1028" s="109" customFormat="1" ht="12"/>
    <row r="1029" s="109" customFormat="1" ht="12"/>
    <row r="1030" s="109" customFormat="1" ht="12"/>
    <row r="1031" s="109" customFormat="1" ht="12"/>
    <row r="1032" s="109" customFormat="1" ht="12"/>
    <row r="1033" s="109" customFormat="1" ht="12"/>
    <row r="1034" s="109" customFormat="1" ht="12"/>
    <row r="1035" s="109" customFormat="1" ht="12"/>
    <row r="1036" s="109" customFormat="1" ht="12"/>
    <row r="1037" s="109" customFormat="1" ht="12"/>
    <row r="1038" s="109" customFormat="1" ht="12"/>
    <row r="1039" s="109" customFormat="1" ht="12"/>
    <row r="1040" s="109" customFormat="1" ht="12"/>
    <row r="1041" s="109" customFormat="1" ht="12"/>
    <row r="1042" s="109" customFormat="1" ht="12"/>
    <row r="1043" s="109" customFormat="1" ht="12"/>
    <row r="1044" s="109" customFormat="1" ht="12"/>
    <row r="1045" s="109" customFormat="1" ht="12"/>
    <row r="1046" s="109" customFormat="1" ht="12"/>
    <row r="1047" s="109" customFormat="1" ht="12"/>
    <row r="1048" s="109" customFormat="1" ht="12"/>
    <row r="1049" s="109" customFormat="1" ht="12"/>
    <row r="1050" s="109" customFormat="1" ht="12"/>
    <row r="1051" s="109" customFormat="1" ht="12"/>
    <row r="1052" s="109" customFormat="1" ht="12"/>
    <row r="1053" s="109" customFormat="1" ht="12"/>
    <row r="1054" s="109" customFormat="1" ht="12"/>
    <row r="1055" s="109" customFormat="1" ht="12"/>
    <row r="1056" s="109" customFormat="1" ht="12"/>
    <row r="1057" s="109" customFormat="1" ht="12"/>
    <row r="1058" s="109" customFormat="1" ht="12"/>
    <row r="1059" s="109" customFormat="1" ht="12"/>
    <row r="1060" s="109" customFormat="1" ht="12"/>
    <row r="1061" s="109" customFormat="1" ht="12"/>
    <row r="1062" s="109" customFormat="1" ht="12"/>
    <row r="1063" s="109" customFormat="1" ht="12"/>
    <row r="1064" s="109" customFormat="1" ht="12"/>
    <row r="1065" s="109" customFormat="1" ht="12"/>
    <row r="1066" s="109" customFormat="1" ht="12"/>
    <row r="1067" s="109" customFormat="1" ht="12"/>
    <row r="1068" s="109" customFormat="1" ht="12"/>
    <row r="1069" s="109" customFormat="1" ht="12"/>
    <row r="1070" s="109" customFormat="1" ht="12"/>
    <row r="1071" s="109" customFormat="1" ht="12"/>
    <row r="1072" s="109" customFormat="1" ht="12"/>
    <row r="1073" s="109" customFormat="1" ht="12"/>
    <row r="1074" s="109" customFormat="1" ht="12"/>
    <row r="1075" s="109" customFormat="1" ht="12"/>
    <row r="1076" s="109" customFormat="1" ht="12"/>
    <row r="1077" s="109" customFormat="1" ht="12"/>
    <row r="1078" s="109" customFormat="1" ht="12"/>
    <row r="1079" s="109" customFormat="1" ht="12"/>
    <row r="1080" s="109" customFormat="1" ht="12"/>
    <row r="1081" s="109" customFormat="1" ht="12"/>
    <row r="1082" s="109" customFormat="1" ht="12"/>
    <row r="1083" s="109" customFormat="1" ht="12"/>
    <row r="1084" s="109" customFormat="1" ht="12"/>
    <row r="1085" s="109" customFormat="1" ht="12"/>
    <row r="1086" s="109" customFormat="1" ht="12"/>
    <row r="1087" s="109" customFormat="1" ht="12"/>
    <row r="1088" s="109" customFormat="1" ht="12"/>
    <row r="1089" s="109" customFormat="1" ht="12"/>
    <row r="1090" s="109" customFormat="1" ht="12"/>
    <row r="1091" s="109" customFormat="1" ht="12"/>
    <row r="1092" s="109" customFormat="1" ht="12"/>
    <row r="1093" s="109" customFormat="1" ht="12"/>
    <row r="1094" s="109" customFormat="1" ht="12"/>
    <row r="1095" s="109" customFormat="1" ht="12"/>
    <row r="1096" s="109" customFormat="1" ht="12"/>
    <row r="1097" s="109" customFormat="1" ht="12"/>
    <row r="1098" s="109" customFormat="1" ht="12"/>
    <row r="1099" s="109" customFormat="1" ht="12"/>
    <row r="1100" s="109" customFormat="1" ht="12"/>
    <row r="1101" s="109" customFormat="1" ht="12"/>
    <row r="1102" s="109" customFormat="1" ht="12"/>
    <row r="1103" s="109" customFormat="1" ht="12"/>
    <row r="1104" s="109" customFormat="1" ht="12"/>
    <row r="1105" s="109" customFormat="1" ht="12"/>
    <row r="1106" s="109" customFormat="1" ht="12"/>
    <row r="1107" s="109" customFormat="1" ht="12"/>
    <row r="1108" s="109" customFormat="1" ht="12"/>
    <row r="1109" s="109" customFormat="1" ht="12"/>
    <row r="1110" s="109" customFormat="1" ht="12"/>
    <row r="1111" s="109" customFormat="1" ht="12"/>
    <row r="1112" s="109" customFormat="1" ht="12"/>
    <row r="1113" s="109" customFormat="1" ht="12"/>
    <row r="1114" s="109" customFormat="1" ht="12"/>
    <row r="1115" s="109" customFormat="1" ht="12"/>
    <row r="1116" s="109" customFormat="1" ht="12"/>
    <row r="1117" s="109" customFormat="1" ht="12"/>
    <row r="1118" s="109" customFormat="1" ht="12"/>
    <row r="1119" s="109" customFormat="1" ht="12"/>
    <row r="1120" s="109" customFormat="1" ht="12"/>
    <row r="1121" s="109" customFormat="1" ht="12"/>
    <row r="1122" s="109" customFormat="1" ht="12"/>
    <row r="1123" s="109" customFormat="1" ht="12"/>
    <row r="1124" s="109" customFormat="1" ht="12"/>
    <row r="1125" s="109" customFormat="1" ht="12"/>
    <row r="1126" s="109" customFormat="1" ht="12"/>
    <row r="1127" s="109" customFormat="1" ht="12"/>
    <row r="1128" s="109" customFormat="1" ht="12"/>
    <row r="1129" s="109" customFormat="1" ht="12"/>
    <row r="1130" s="109" customFormat="1" ht="12"/>
    <row r="1131" s="109" customFormat="1" ht="12"/>
    <row r="1132" s="109" customFormat="1" ht="12"/>
    <row r="1133" s="109" customFormat="1" ht="12"/>
    <row r="1134" s="109" customFormat="1" ht="12"/>
    <row r="1135" s="109" customFormat="1" ht="12"/>
    <row r="1136" s="109" customFormat="1" ht="12"/>
    <row r="1137" s="109" customFormat="1" ht="12"/>
    <row r="1138" s="109" customFormat="1" ht="12"/>
    <row r="1139" s="109" customFormat="1" ht="12"/>
    <row r="1140" s="109" customFormat="1" ht="12"/>
    <row r="1141" s="109" customFormat="1" ht="12"/>
    <row r="1142" s="109" customFormat="1" ht="12"/>
    <row r="1143" s="109" customFormat="1" ht="12"/>
    <row r="1144" s="109" customFormat="1" ht="12"/>
    <row r="1145" s="109" customFormat="1" ht="12"/>
    <row r="1146" s="109" customFormat="1" ht="12"/>
    <row r="1147" s="109" customFormat="1" ht="12"/>
    <row r="1148" s="109" customFormat="1" ht="12"/>
    <row r="1149" s="109" customFormat="1" ht="12"/>
    <row r="1150" s="109" customFormat="1" ht="12"/>
    <row r="1151" s="109" customFormat="1" ht="12"/>
    <row r="1152" s="109" customFormat="1" ht="12"/>
    <row r="1153" s="109" customFormat="1" ht="12"/>
    <row r="1154" s="109" customFormat="1" ht="12"/>
    <row r="1155" s="109" customFormat="1" ht="12"/>
    <row r="1156" s="109" customFormat="1" ht="12"/>
    <row r="1157" s="109" customFormat="1" ht="12"/>
    <row r="1158" s="109" customFormat="1" ht="12"/>
    <row r="1159" s="109" customFormat="1" ht="12"/>
    <row r="1160" s="109" customFormat="1" ht="12"/>
    <row r="1161" s="109" customFormat="1" ht="12"/>
    <row r="1162" s="109" customFormat="1" ht="12"/>
    <row r="1163" s="109" customFormat="1" ht="12"/>
    <row r="1164" s="109" customFormat="1" ht="12"/>
    <row r="1165" s="109" customFormat="1" ht="12"/>
    <row r="1166" s="109" customFormat="1" ht="12"/>
    <row r="1167" s="109" customFormat="1" ht="12"/>
    <row r="1168" s="109" customFormat="1" ht="12"/>
    <row r="1169" s="109" customFormat="1" ht="12"/>
    <row r="1170" s="109" customFormat="1" ht="12"/>
    <row r="1171" s="109" customFormat="1" ht="12"/>
    <row r="1172" s="109" customFormat="1" ht="12"/>
    <row r="1173" s="109" customFormat="1" ht="12"/>
    <row r="1174" s="109" customFormat="1" ht="12"/>
    <row r="1175" s="109" customFormat="1" ht="12"/>
    <row r="1176" s="109" customFormat="1" ht="12"/>
    <row r="1177" s="109" customFormat="1" ht="12"/>
    <row r="1178" s="109" customFormat="1" ht="12"/>
    <row r="1179" s="109" customFormat="1" ht="12"/>
    <row r="1180" s="109" customFormat="1" ht="12"/>
    <row r="1181" s="109" customFormat="1" ht="12"/>
    <row r="1182" s="109" customFormat="1" ht="12"/>
    <row r="1183" s="109" customFormat="1" ht="12"/>
    <row r="1184" s="109" customFormat="1" ht="12"/>
    <row r="1185" s="109" customFormat="1" ht="12"/>
    <row r="1186" s="109" customFormat="1" ht="12"/>
    <row r="1187" s="109" customFormat="1" ht="12"/>
    <row r="1188" s="109" customFormat="1" ht="12"/>
    <row r="1189" s="109" customFormat="1" ht="12"/>
    <row r="1190" s="109" customFormat="1" ht="12"/>
    <row r="1191" s="109" customFormat="1" ht="12"/>
    <row r="1192" s="109" customFormat="1" ht="12"/>
    <row r="1193" s="109" customFormat="1" ht="12"/>
    <row r="1194" s="109" customFormat="1" ht="12"/>
    <row r="1195" s="109" customFormat="1" ht="12"/>
    <row r="1196" s="109" customFormat="1" ht="12"/>
    <row r="1197" s="109" customFormat="1" ht="12"/>
    <row r="1198" s="109" customFormat="1" ht="12"/>
    <row r="1199" s="109" customFormat="1" ht="12"/>
    <row r="1200" s="109" customFormat="1" ht="12"/>
    <row r="1201" s="109" customFormat="1" ht="12"/>
    <row r="1202" s="109" customFormat="1" ht="12"/>
    <row r="1203" s="109" customFormat="1" ht="12"/>
    <row r="1204" s="109" customFormat="1" ht="12"/>
    <row r="1205" s="109" customFormat="1" ht="12"/>
    <row r="1206" s="109" customFormat="1" ht="12"/>
    <row r="1207" s="109" customFormat="1" ht="12"/>
    <row r="1208" s="109" customFormat="1" ht="12"/>
    <row r="1209" s="109" customFormat="1" ht="12"/>
    <row r="1210" s="109" customFormat="1" ht="12"/>
    <row r="1211" s="109" customFormat="1" ht="12"/>
    <row r="1212" s="109" customFormat="1" ht="12"/>
    <row r="1213" s="109" customFormat="1" ht="12"/>
    <row r="1214" s="109" customFormat="1" ht="12"/>
    <row r="1215" s="109" customFormat="1" ht="12"/>
    <row r="1216" s="109" customFormat="1" ht="12"/>
    <row r="1217" s="109" customFormat="1" ht="12"/>
    <row r="1218" s="109" customFormat="1" ht="12"/>
    <row r="1219" s="109" customFormat="1" ht="12"/>
    <row r="1220" s="109" customFormat="1" ht="12"/>
    <row r="1221" s="109" customFormat="1" ht="12"/>
    <row r="1222" s="109" customFormat="1" ht="12"/>
    <row r="1223" s="109" customFormat="1" ht="12"/>
    <row r="1224" s="109" customFormat="1" ht="12"/>
    <row r="1225" s="109" customFormat="1" ht="12"/>
    <row r="1226" s="109" customFormat="1" ht="12"/>
    <row r="1227" s="109" customFormat="1" ht="12"/>
    <row r="1228" s="109" customFormat="1" ht="12"/>
    <row r="1229" s="109" customFormat="1" ht="12"/>
    <row r="1230" s="109" customFormat="1" ht="12"/>
    <row r="1231" s="109" customFormat="1" ht="12"/>
    <row r="1232" s="109" customFormat="1" ht="12"/>
    <row r="1233" s="109" customFormat="1" ht="12"/>
    <row r="1234" s="109" customFormat="1" ht="12"/>
    <row r="1235" s="109" customFormat="1" ht="12"/>
    <row r="1236" s="109" customFormat="1" ht="12"/>
    <row r="1237" s="109" customFormat="1" ht="12"/>
    <row r="1238" s="109" customFormat="1" ht="12"/>
    <row r="1239" s="109" customFormat="1" ht="12"/>
    <row r="1240" s="109" customFormat="1" ht="12"/>
    <row r="1241" s="109" customFormat="1" ht="12"/>
    <row r="1242" s="109" customFormat="1" ht="12"/>
    <row r="1243" s="109" customFormat="1" ht="12"/>
    <row r="1244" s="109" customFormat="1" ht="12"/>
    <row r="1245" s="109" customFormat="1" ht="12"/>
    <row r="1246" s="109" customFormat="1" ht="12"/>
    <row r="1247" s="109" customFormat="1" ht="12"/>
    <row r="1248" s="109" customFormat="1" ht="12"/>
    <row r="1249" s="109" customFormat="1" ht="12"/>
    <row r="1250" s="109" customFormat="1" ht="12"/>
    <row r="1251" s="109" customFormat="1" ht="12"/>
    <row r="1252" s="109" customFormat="1" ht="12"/>
    <row r="1253" s="109" customFormat="1" ht="12"/>
    <row r="1254" s="109" customFormat="1" ht="12"/>
    <row r="1255" s="109" customFormat="1" ht="12"/>
    <row r="1256" s="109" customFormat="1" ht="12"/>
    <row r="1257" s="109" customFormat="1" ht="12"/>
    <row r="1258" s="109" customFormat="1" ht="12"/>
    <row r="1259" s="109" customFormat="1" ht="12"/>
    <row r="1260" s="109" customFormat="1" ht="12"/>
    <row r="1261" s="109" customFormat="1" ht="12"/>
    <row r="1262" s="109" customFormat="1" ht="12"/>
    <row r="1263" s="109" customFormat="1" ht="12"/>
    <row r="1264" s="109" customFormat="1" ht="12"/>
    <row r="1265" s="109" customFormat="1" ht="12"/>
    <row r="1266" s="109" customFormat="1" ht="12"/>
    <row r="1267" s="109" customFormat="1" ht="12"/>
    <row r="1268" s="109" customFormat="1" ht="12"/>
    <row r="1269" s="109" customFormat="1" ht="12"/>
    <row r="1270" s="109" customFormat="1" ht="12"/>
    <row r="1271" s="109" customFormat="1" ht="12"/>
    <row r="1272" s="109" customFormat="1" ht="12"/>
    <row r="1273" s="109" customFormat="1" ht="12"/>
    <row r="1274" s="109" customFormat="1" ht="12"/>
    <row r="1275" s="109" customFormat="1" ht="12"/>
    <row r="1276" s="109" customFormat="1" ht="12"/>
    <row r="1277" s="109" customFormat="1" ht="12"/>
    <row r="1278" s="109" customFormat="1" ht="12"/>
    <row r="1279" s="109" customFormat="1" ht="12"/>
    <row r="1280" s="109" customFormat="1" ht="12"/>
    <row r="1281" s="109" customFormat="1" ht="12"/>
    <row r="1282" s="109" customFormat="1" ht="12"/>
    <row r="1283" s="109" customFormat="1" ht="12"/>
    <row r="1284" s="109" customFormat="1" ht="12"/>
    <row r="1285" s="109" customFormat="1" ht="12"/>
    <row r="1286" s="109" customFormat="1" ht="12"/>
    <row r="1287" s="109" customFormat="1" ht="12"/>
    <row r="1288" s="109" customFormat="1" ht="12"/>
    <row r="1289" s="109" customFormat="1" ht="12"/>
    <row r="1290" s="109" customFormat="1" ht="12"/>
    <row r="1291" s="109" customFormat="1" ht="12"/>
    <row r="1292" s="109" customFormat="1" ht="12"/>
    <row r="1293" s="109" customFormat="1" ht="12"/>
    <row r="1294" s="109" customFormat="1" ht="12"/>
    <row r="1295" s="109" customFormat="1" ht="12"/>
    <row r="1296" s="109" customFormat="1" ht="12"/>
    <row r="1297" s="109" customFormat="1" ht="12"/>
    <row r="1298" s="109" customFormat="1" ht="12"/>
    <row r="1299" s="109" customFormat="1" ht="12"/>
    <row r="1300" s="109" customFormat="1" ht="12"/>
    <row r="1301" s="109" customFormat="1" ht="12"/>
    <row r="1302" s="109" customFormat="1" ht="12"/>
    <row r="1303" s="109" customFormat="1" ht="12"/>
    <row r="1304" s="109" customFormat="1" ht="12"/>
    <row r="1305" s="109" customFormat="1" ht="12"/>
    <row r="1306" s="109" customFormat="1" ht="12"/>
    <row r="1307" s="109" customFormat="1" ht="12"/>
    <row r="1308" s="109" customFormat="1" ht="12"/>
    <row r="1309" s="109" customFormat="1" ht="12"/>
    <row r="1310" s="109" customFormat="1" ht="12"/>
    <row r="1311" s="109" customFormat="1" ht="12"/>
    <row r="1312" s="109" customFormat="1" ht="12"/>
    <row r="1313" s="109" customFormat="1" ht="12"/>
    <row r="1314" s="109" customFormat="1" ht="12"/>
    <row r="1315" s="109" customFormat="1" ht="12"/>
    <row r="1316" s="109" customFormat="1" ht="12"/>
    <row r="1317" s="109" customFormat="1" ht="12"/>
    <row r="1318" s="109" customFormat="1" ht="12"/>
    <row r="1319" s="109" customFormat="1" ht="12"/>
    <row r="1320" s="109" customFormat="1" ht="12"/>
    <row r="1321" s="109" customFormat="1" ht="12"/>
    <row r="1322" s="109" customFormat="1" ht="12"/>
    <row r="1323" s="109" customFormat="1" ht="12"/>
    <row r="1324" s="109" customFormat="1" ht="12"/>
    <row r="1325" s="109" customFormat="1" ht="12"/>
    <row r="1326" s="109" customFormat="1" ht="12"/>
    <row r="1327" s="109" customFormat="1" ht="12"/>
    <row r="1328" s="109" customFormat="1" ht="12"/>
    <row r="1329" s="109" customFormat="1" ht="12"/>
    <row r="1330" s="109" customFormat="1" ht="12"/>
    <row r="1331" s="109" customFormat="1" ht="12"/>
    <row r="1332" s="109" customFormat="1" ht="12"/>
    <row r="1333" s="109" customFormat="1" ht="12"/>
    <row r="1334" s="109" customFormat="1" ht="12"/>
    <row r="1335" s="109" customFormat="1" ht="12"/>
    <row r="1336" s="109" customFormat="1" ht="12"/>
    <row r="1337" s="109" customFormat="1" ht="12"/>
    <row r="1338" s="109" customFormat="1" ht="12"/>
    <row r="1339" s="109" customFormat="1" ht="12"/>
    <row r="1340" s="109" customFormat="1" ht="12"/>
    <row r="1341" s="109" customFormat="1" ht="12"/>
    <row r="1342" s="109" customFormat="1" ht="12"/>
    <row r="1343" s="109" customFormat="1" ht="12"/>
    <row r="1344" s="109" customFormat="1" ht="12"/>
    <row r="1345" s="109" customFormat="1" ht="12"/>
    <row r="1346" s="109" customFormat="1" ht="12"/>
    <row r="1347" s="109" customFormat="1" ht="12"/>
    <row r="1348" s="109" customFormat="1" ht="12"/>
    <row r="1349" s="109" customFormat="1" ht="12"/>
    <row r="1350" s="109" customFormat="1" ht="12"/>
    <row r="1351" s="109" customFormat="1" ht="12"/>
    <row r="1352" s="109" customFormat="1" ht="12"/>
    <row r="1353" s="109" customFormat="1" ht="12"/>
    <row r="1354" s="109" customFormat="1" ht="12"/>
    <row r="1355" s="109" customFormat="1" ht="12"/>
    <row r="1356" s="109" customFormat="1" ht="12"/>
    <row r="1357" s="109" customFormat="1" ht="12"/>
    <row r="1358" s="109" customFormat="1" ht="12"/>
    <row r="1359" s="109" customFormat="1" ht="12"/>
    <row r="1360" s="109" customFormat="1" ht="12"/>
    <row r="1361" s="109" customFormat="1" ht="12"/>
    <row r="1362" s="109" customFormat="1" ht="12"/>
    <row r="1363" s="109" customFormat="1" ht="12"/>
    <row r="1364" s="109" customFormat="1" ht="12"/>
    <row r="1365" s="109" customFormat="1" ht="12"/>
    <row r="1366" s="109" customFormat="1" ht="12"/>
    <row r="1367" s="109" customFormat="1" ht="12"/>
    <row r="1368" s="109" customFormat="1" ht="12"/>
    <row r="1369" s="109" customFormat="1" ht="12"/>
    <row r="1370" s="109" customFormat="1" ht="12"/>
    <row r="1371" s="109" customFormat="1" ht="12"/>
    <row r="1372" s="109" customFormat="1" ht="12"/>
    <row r="1373" s="109" customFormat="1" ht="12"/>
    <row r="1374" s="109" customFormat="1" ht="12"/>
    <row r="1375" s="109" customFormat="1" ht="12"/>
    <row r="1376" s="109" customFormat="1" ht="12"/>
    <row r="1377" s="109" customFormat="1" ht="12"/>
    <row r="1378" s="109" customFormat="1" ht="12"/>
    <row r="1379" s="109" customFormat="1" ht="12"/>
    <row r="1380" s="109" customFormat="1" ht="12"/>
    <row r="1381" s="109" customFormat="1" ht="12"/>
    <row r="1382" s="109" customFormat="1" ht="12"/>
    <row r="1383" s="109" customFormat="1" ht="12"/>
    <row r="1384" s="109" customFormat="1" ht="12"/>
    <row r="1385" s="109" customFormat="1" ht="12"/>
    <row r="1386" s="109" customFormat="1" ht="12"/>
    <row r="1387" s="109" customFormat="1" ht="12"/>
    <row r="1388" s="109" customFormat="1" ht="12"/>
    <row r="1389" s="109" customFormat="1" ht="12"/>
    <row r="1390" s="109" customFormat="1" ht="12"/>
    <row r="1391" s="109" customFormat="1" ht="12"/>
    <row r="1392" s="109" customFormat="1" ht="12"/>
    <row r="1393" s="109" customFormat="1" ht="12"/>
    <row r="1394" s="109" customFormat="1" ht="12"/>
    <row r="1395" s="109" customFormat="1" ht="12"/>
    <row r="1396" s="109" customFormat="1" ht="12"/>
    <row r="1397" s="109" customFormat="1" ht="12"/>
    <row r="1398" s="109" customFormat="1" ht="12"/>
    <row r="1399" s="109" customFormat="1" ht="12"/>
    <row r="1400" s="109" customFormat="1" ht="12"/>
    <row r="1401" s="109" customFormat="1" ht="12"/>
    <row r="1402" s="109" customFormat="1" ht="12"/>
    <row r="1403" s="109" customFormat="1" ht="12"/>
    <row r="1404" s="109" customFormat="1" ht="12"/>
    <row r="1405" s="109" customFormat="1" ht="12"/>
    <row r="1406" s="109" customFormat="1" ht="12"/>
    <row r="1407" s="109" customFormat="1" ht="12"/>
    <row r="1408" s="109" customFormat="1" ht="12"/>
    <row r="1409" s="109" customFormat="1" ht="12"/>
    <row r="1410" s="109" customFormat="1" ht="12"/>
    <row r="1411" s="109" customFormat="1" ht="12"/>
    <row r="1412" s="109" customFormat="1" ht="12"/>
    <row r="1413" s="109" customFormat="1" ht="12"/>
    <row r="1414" s="109" customFormat="1" ht="12"/>
    <row r="1415" s="109" customFormat="1" ht="12"/>
    <row r="1416" s="109" customFormat="1" ht="12"/>
    <row r="1417" s="109" customFormat="1" ht="12"/>
    <row r="1418" s="109" customFormat="1" ht="12"/>
    <row r="1419" s="109" customFormat="1" ht="12"/>
    <row r="1420" s="109" customFormat="1" ht="12"/>
    <row r="1421" s="109" customFormat="1" ht="12"/>
    <row r="1422" s="109" customFormat="1" ht="12"/>
    <row r="1423" s="109" customFormat="1" ht="12"/>
    <row r="1424" s="109" customFormat="1" ht="12"/>
    <row r="1425" s="109" customFormat="1" ht="12"/>
    <row r="1426" s="109" customFormat="1" ht="12"/>
    <row r="1427" s="109" customFormat="1" ht="12"/>
    <row r="1428" s="109" customFormat="1" ht="12"/>
    <row r="1429" s="109" customFormat="1" ht="12"/>
    <row r="1430" s="109" customFormat="1" ht="12"/>
    <row r="1431" s="109" customFormat="1" ht="12"/>
    <row r="1432" s="109" customFormat="1" ht="12"/>
    <row r="1433" s="109" customFormat="1" ht="12"/>
    <row r="1434" s="109" customFormat="1" ht="12"/>
    <row r="1435" s="109" customFormat="1" ht="12"/>
    <row r="1436" s="109" customFormat="1" ht="12"/>
    <row r="1437" s="109" customFormat="1" ht="12"/>
    <row r="1438" s="109" customFormat="1" ht="12"/>
    <row r="1439" s="109" customFormat="1" ht="12"/>
    <row r="1440" s="109" customFormat="1" ht="12"/>
    <row r="1441" s="109" customFormat="1" ht="12"/>
    <row r="1442" s="109" customFormat="1" ht="12"/>
    <row r="1443" s="109" customFormat="1" ht="12"/>
    <row r="1444" s="109" customFormat="1" ht="12"/>
    <row r="1445" s="109" customFormat="1" ht="12"/>
    <row r="1446" s="109" customFormat="1" ht="12"/>
    <row r="1447" s="109" customFormat="1" ht="12"/>
    <row r="1448" s="109" customFormat="1" ht="12"/>
    <row r="1449" s="109" customFormat="1" ht="12"/>
    <row r="1450" s="109" customFormat="1" ht="12"/>
    <row r="1451" s="109" customFormat="1" ht="12"/>
    <row r="1452" s="109" customFormat="1" ht="12"/>
    <row r="1453" s="109" customFormat="1" ht="12"/>
    <row r="1454" s="109" customFormat="1" ht="12"/>
    <row r="1455" s="109" customFormat="1" ht="12"/>
    <row r="1456" s="109" customFormat="1" ht="12"/>
    <row r="1457" s="109" customFormat="1" ht="12"/>
    <row r="1458" s="109" customFormat="1" ht="12"/>
    <row r="1459" s="109" customFormat="1" ht="12"/>
    <row r="1460" s="109" customFormat="1" ht="12"/>
    <row r="1461" s="109" customFormat="1" ht="12"/>
    <row r="1462" s="109" customFormat="1" ht="12"/>
    <row r="1463" s="109" customFormat="1" ht="12"/>
    <row r="1464" s="109" customFormat="1" ht="12"/>
    <row r="1465" s="109" customFormat="1" ht="12"/>
    <row r="1466" s="109" customFormat="1" ht="12"/>
    <row r="1467" s="109" customFormat="1" ht="12"/>
    <row r="1468" s="109" customFormat="1" ht="12"/>
    <row r="1469" s="109" customFormat="1" ht="12"/>
    <row r="1470" s="109" customFormat="1" ht="12"/>
    <row r="1471" s="109" customFormat="1" ht="12"/>
    <row r="1472" s="109" customFormat="1" ht="12"/>
    <row r="1473" s="109" customFormat="1" ht="12"/>
    <row r="1474" s="109" customFormat="1" ht="12"/>
    <row r="1475" s="109" customFormat="1" ht="12"/>
    <row r="1476" s="109" customFormat="1" ht="12"/>
    <row r="1477" s="109" customFormat="1" ht="12"/>
    <row r="1478" s="109" customFormat="1" ht="12"/>
    <row r="1479" s="109" customFormat="1" ht="12"/>
    <row r="1480" s="109" customFormat="1" ht="12"/>
    <row r="1481" s="109" customFormat="1" ht="12"/>
    <row r="1482" s="109" customFormat="1" ht="12"/>
    <row r="1483" s="109" customFormat="1" ht="12"/>
    <row r="1484" s="109" customFormat="1" ht="12"/>
    <row r="1485" s="109" customFormat="1" ht="12"/>
    <row r="1486" s="109" customFormat="1" ht="12"/>
    <row r="1487" s="109" customFormat="1" ht="12"/>
    <row r="1488" s="109" customFormat="1" ht="12"/>
    <row r="1489" s="109" customFormat="1" ht="12"/>
    <row r="1490" s="109" customFormat="1" ht="12"/>
    <row r="1491" s="109" customFormat="1" ht="12"/>
    <row r="1492" s="109" customFormat="1" ht="12"/>
    <row r="1493" s="109" customFormat="1" ht="12"/>
    <row r="1494" s="109" customFormat="1" ht="12"/>
    <row r="1495" s="109" customFormat="1" ht="12"/>
    <row r="1496" s="109" customFormat="1" ht="12"/>
    <row r="1497" s="109" customFormat="1" ht="12"/>
    <row r="1498" s="109" customFormat="1" ht="12"/>
    <row r="1499" s="109" customFormat="1" ht="12"/>
    <row r="1500" s="109" customFormat="1" ht="12"/>
    <row r="1501" s="109" customFormat="1" ht="12"/>
    <row r="1502" s="109" customFormat="1" ht="12"/>
    <row r="1503" s="109" customFormat="1" ht="12"/>
    <row r="1504" s="109" customFormat="1" ht="12"/>
    <row r="1505" s="109" customFormat="1" ht="12"/>
    <row r="1506" s="109" customFormat="1" ht="12"/>
    <row r="1507" s="109" customFormat="1" ht="12"/>
    <row r="1508" s="109" customFormat="1" ht="12"/>
    <row r="1509" s="109" customFormat="1" ht="12"/>
    <row r="1510" s="109" customFormat="1" ht="12"/>
    <row r="1511" s="109" customFormat="1" ht="12"/>
    <row r="1512" s="109" customFormat="1" ht="12"/>
    <row r="1513" s="109" customFormat="1" ht="12"/>
    <row r="1514" s="109" customFormat="1" ht="12"/>
    <row r="1515" s="109" customFormat="1" ht="12"/>
    <row r="1516" s="109" customFormat="1" ht="12"/>
    <row r="1517" s="109" customFormat="1" ht="12"/>
    <row r="1518" s="109" customFormat="1" ht="12"/>
    <row r="1519" s="109" customFormat="1" ht="12"/>
    <row r="1520" s="109" customFormat="1" ht="12"/>
    <row r="1521" s="109" customFormat="1" ht="12"/>
    <row r="1522" s="109" customFormat="1" ht="12"/>
    <row r="1523" s="109" customFormat="1" ht="12"/>
    <row r="1524" s="109" customFormat="1" ht="12"/>
    <row r="1525" s="109" customFormat="1" ht="12"/>
    <row r="1526" s="109" customFormat="1" ht="12"/>
    <row r="1527" s="109" customFormat="1" ht="12"/>
    <row r="1528" s="109" customFormat="1" ht="12"/>
    <row r="1529" s="109" customFormat="1" ht="12"/>
    <row r="1530" s="109" customFormat="1" ht="12"/>
    <row r="1531" s="109" customFormat="1" ht="12"/>
    <row r="1532" s="109" customFormat="1" ht="12"/>
    <row r="1533" s="109" customFormat="1" ht="12"/>
    <row r="1534" s="109" customFormat="1" ht="12"/>
    <row r="1535" s="109" customFormat="1" ht="12"/>
    <row r="1536" s="109" customFormat="1" ht="12"/>
    <row r="1537" s="109" customFormat="1" ht="12"/>
    <row r="1538" s="109" customFormat="1" ht="12"/>
    <row r="1539" s="109" customFormat="1" ht="12"/>
    <row r="1540" s="109" customFormat="1" ht="12"/>
  </sheetData>
  <sheetProtection/>
  <mergeCells count="244">
    <mergeCell ref="A91:B92"/>
    <mergeCell ref="G85:G86"/>
    <mergeCell ref="H91:H92"/>
    <mergeCell ref="G79:G80"/>
    <mergeCell ref="H79:H80"/>
    <mergeCell ref="G89:G90"/>
    <mergeCell ref="H89:H90"/>
    <mergeCell ref="H85:H86"/>
    <mergeCell ref="G87:G88"/>
    <mergeCell ref="H87:H88"/>
    <mergeCell ref="H81:H82"/>
    <mergeCell ref="F9:F10"/>
    <mergeCell ref="G9:G10"/>
    <mergeCell ref="G17:G18"/>
    <mergeCell ref="F21:F22"/>
    <mergeCell ref="G25:G26"/>
    <mergeCell ref="G21:G22"/>
    <mergeCell ref="G19:G20"/>
    <mergeCell ref="F23:F24"/>
    <mergeCell ref="H9:H10"/>
    <mergeCell ref="A55:B55"/>
    <mergeCell ref="A10:B10"/>
    <mergeCell ref="A43:B43"/>
    <mergeCell ref="C91:C92"/>
    <mergeCell ref="C13:C14"/>
    <mergeCell ref="C15:C16"/>
    <mergeCell ref="A50:B54"/>
    <mergeCell ref="C50:H50"/>
    <mergeCell ref="C51:E51"/>
    <mergeCell ref="F51:H51"/>
    <mergeCell ref="D91:D92"/>
    <mergeCell ref="E91:E92"/>
    <mergeCell ref="F91:F92"/>
    <mergeCell ref="G91:G92"/>
    <mergeCell ref="C37:C38"/>
    <mergeCell ref="C35:C36"/>
    <mergeCell ref="E35:E36"/>
    <mergeCell ref="F35:F36"/>
    <mergeCell ref="D37:D38"/>
    <mergeCell ref="E37:E38"/>
    <mergeCell ref="A1:H1"/>
    <mergeCell ref="C6:E6"/>
    <mergeCell ref="F6:H6"/>
    <mergeCell ref="A4:B8"/>
    <mergeCell ref="C4:H4"/>
    <mergeCell ref="C5:E5"/>
    <mergeCell ref="F5:H5"/>
    <mergeCell ref="A2:H2"/>
    <mergeCell ref="G3:H3"/>
    <mergeCell ref="D15:D16"/>
    <mergeCell ref="E15:E16"/>
    <mergeCell ref="F15:F16"/>
    <mergeCell ref="D13:D14"/>
    <mergeCell ref="C9:C10"/>
    <mergeCell ref="D9:D10"/>
    <mergeCell ref="E9:E10"/>
    <mergeCell ref="H13:H14"/>
    <mergeCell ref="C11:C12"/>
    <mergeCell ref="D11:D12"/>
    <mergeCell ref="E11:E12"/>
    <mergeCell ref="F11:F12"/>
    <mergeCell ref="G11:G12"/>
    <mergeCell ref="H11:H12"/>
    <mergeCell ref="E13:E14"/>
    <mergeCell ref="F13:F14"/>
    <mergeCell ref="G13:G14"/>
    <mergeCell ref="C17:C18"/>
    <mergeCell ref="D17:D18"/>
    <mergeCell ref="E17:E18"/>
    <mergeCell ref="F17:F18"/>
    <mergeCell ref="H17:H18"/>
    <mergeCell ref="C19:C20"/>
    <mergeCell ref="D19:D20"/>
    <mergeCell ref="H19:H20"/>
    <mergeCell ref="E19:E20"/>
    <mergeCell ref="F19:F20"/>
    <mergeCell ref="G15:G16"/>
    <mergeCell ref="H15:H16"/>
    <mergeCell ref="C23:C24"/>
    <mergeCell ref="D23:D24"/>
    <mergeCell ref="E23:E24"/>
    <mergeCell ref="H21:H22"/>
    <mergeCell ref="G23:G24"/>
    <mergeCell ref="C21:C22"/>
    <mergeCell ref="D21:D22"/>
    <mergeCell ref="E21:E22"/>
    <mergeCell ref="H23:H24"/>
    <mergeCell ref="H25:H26"/>
    <mergeCell ref="C25:C26"/>
    <mergeCell ref="D25:D26"/>
    <mergeCell ref="E25:E26"/>
    <mergeCell ref="F25:F26"/>
    <mergeCell ref="D27:D28"/>
    <mergeCell ref="C27:C28"/>
    <mergeCell ref="E27:E28"/>
    <mergeCell ref="F27:F28"/>
    <mergeCell ref="G27:G28"/>
    <mergeCell ref="H33:H34"/>
    <mergeCell ref="H27:H28"/>
    <mergeCell ref="D31:D32"/>
    <mergeCell ref="E31:E32"/>
    <mergeCell ref="F31:F32"/>
    <mergeCell ref="H35:H36"/>
    <mergeCell ref="H29:H30"/>
    <mergeCell ref="G31:G32"/>
    <mergeCell ref="G29:G30"/>
    <mergeCell ref="G33:G34"/>
    <mergeCell ref="G35:G36"/>
    <mergeCell ref="C29:C30"/>
    <mergeCell ref="D29:D30"/>
    <mergeCell ref="E29:E30"/>
    <mergeCell ref="F29:F30"/>
    <mergeCell ref="C31:C32"/>
    <mergeCell ref="H31:H32"/>
    <mergeCell ref="G37:G38"/>
    <mergeCell ref="C33:C34"/>
    <mergeCell ref="D33:D34"/>
    <mergeCell ref="F37:F38"/>
    <mergeCell ref="D35:D36"/>
    <mergeCell ref="D42:D43"/>
    <mergeCell ref="C40:C41"/>
    <mergeCell ref="D40:D41"/>
    <mergeCell ref="E42:E43"/>
    <mergeCell ref="E33:E34"/>
    <mergeCell ref="F33:F34"/>
    <mergeCell ref="C42:C43"/>
    <mergeCell ref="E40:E41"/>
    <mergeCell ref="F40:F41"/>
    <mergeCell ref="H37:H38"/>
    <mergeCell ref="G40:G41"/>
    <mergeCell ref="H40:H41"/>
    <mergeCell ref="F42:F43"/>
    <mergeCell ref="G42:G43"/>
    <mergeCell ref="H42:H43"/>
    <mergeCell ref="F52:H52"/>
    <mergeCell ref="C44:C45"/>
    <mergeCell ref="D44:D45"/>
    <mergeCell ref="E44:E45"/>
    <mergeCell ref="F44:F45"/>
    <mergeCell ref="G44:G45"/>
    <mergeCell ref="H44:H45"/>
    <mergeCell ref="H57:H58"/>
    <mergeCell ref="C55:C56"/>
    <mergeCell ref="D55:D56"/>
    <mergeCell ref="E55:E56"/>
    <mergeCell ref="F55:F56"/>
    <mergeCell ref="C46:C47"/>
    <mergeCell ref="D46:D47"/>
    <mergeCell ref="E46:E47"/>
    <mergeCell ref="F46:F47"/>
    <mergeCell ref="C52:E52"/>
    <mergeCell ref="C57:C58"/>
    <mergeCell ref="D57:D58"/>
    <mergeCell ref="E57:E58"/>
    <mergeCell ref="F57:F58"/>
    <mergeCell ref="E59:E60"/>
    <mergeCell ref="F59:F60"/>
    <mergeCell ref="C59:C60"/>
    <mergeCell ref="D59:D60"/>
    <mergeCell ref="C61:C62"/>
    <mergeCell ref="D61:D62"/>
    <mergeCell ref="C63:C64"/>
    <mergeCell ref="D63:D64"/>
    <mergeCell ref="H65:H66"/>
    <mergeCell ref="E63:E64"/>
    <mergeCell ref="H63:H64"/>
    <mergeCell ref="E65:E66"/>
    <mergeCell ref="C65:C66"/>
    <mergeCell ref="D71:D72"/>
    <mergeCell ref="E69:E70"/>
    <mergeCell ref="H69:H70"/>
    <mergeCell ref="F71:F72"/>
    <mergeCell ref="G71:G72"/>
    <mergeCell ref="E61:E62"/>
    <mergeCell ref="F61:F62"/>
    <mergeCell ref="H67:H68"/>
    <mergeCell ref="D65:D66"/>
    <mergeCell ref="D77:D78"/>
    <mergeCell ref="E77:E78"/>
    <mergeCell ref="C67:C68"/>
    <mergeCell ref="D67:D68"/>
    <mergeCell ref="E67:E68"/>
    <mergeCell ref="E71:E72"/>
    <mergeCell ref="E75:E76"/>
    <mergeCell ref="C69:C70"/>
    <mergeCell ref="D69:D70"/>
    <mergeCell ref="C71:C72"/>
    <mergeCell ref="F89:F90"/>
    <mergeCell ref="E81:E82"/>
    <mergeCell ref="F81:F82"/>
    <mergeCell ref="F87:F88"/>
    <mergeCell ref="F85:F86"/>
    <mergeCell ref="F83:F84"/>
    <mergeCell ref="E83:E84"/>
    <mergeCell ref="C89:C90"/>
    <mergeCell ref="D89:D90"/>
    <mergeCell ref="E89:E90"/>
    <mergeCell ref="E79:E80"/>
    <mergeCell ref="C73:C74"/>
    <mergeCell ref="D73:D74"/>
    <mergeCell ref="E73:E74"/>
    <mergeCell ref="C87:C88"/>
    <mergeCell ref="D87:D88"/>
    <mergeCell ref="E87:E88"/>
    <mergeCell ref="C83:C84"/>
    <mergeCell ref="D83:D84"/>
    <mergeCell ref="E85:E86"/>
    <mergeCell ref="A46:A47"/>
    <mergeCell ref="C85:C86"/>
    <mergeCell ref="D85:D86"/>
    <mergeCell ref="C75:C76"/>
    <mergeCell ref="D75:D76"/>
    <mergeCell ref="C77:C78"/>
    <mergeCell ref="C79:C80"/>
    <mergeCell ref="D79:D80"/>
    <mergeCell ref="C81:C82"/>
    <mergeCell ref="D81:D82"/>
    <mergeCell ref="H46:H47"/>
    <mergeCell ref="H83:H84"/>
    <mergeCell ref="G81:G82"/>
    <mergeCell ref="H61:H62"/>
    <mergeCell ref="H55:H56"/>
    <mergeCell ref="H75:H76"/>
    <mergeCell ref="H77:H78"/>
    <mergeCell ref="G83:G84"/>
    <mergeCell ref="F79:F80"/>
    <mergeCell ref="F77:F78"/>
    <mergeCell ref="G46:G47"/>
    <mergeCell ref="F73:F74"/>
    <mergeCell ref="G61:G62"/>
    <mergeCell ref="G55:G56"/>
    <mergeCell ref="G57:G58"/>
    <mergeCell ref="F75:F76"/>
    <mergeCell ref="G49:H49"/>
    <mergeCell ref="G59:G60"/>
    <mergeCell ref="H73:H74"/>
    <mergeCell ref="G63:G64"/>
    <mergeCell ref="G65:G66"/>
    <mergeCell ref="G67:G68"/>
    <mergeCell ref="G77:G78"/>
    <mergeCell ref="G73:G74"/>
    <mergeCell ref="G75:G76"/>
    <mergeCell ref="H71:H72"/>
    <mergeCell ref="H59:H60"/>
  </mergeCells>
  <printOptions horizontalCentered="1"/>
  <pageMargins left="0" right="0" top="0" bottom="0" header="0" footer="0"/>
  <pageSetup horizontalDpi="600" verticalDpi="600" orientation="portrait" paperSize="9" scale="95" r:id="rId1"/>
  <rowBreaks count="1" manualBreakCount="1">
    <brk id="47" max="255" man="1"/>
  </rowBreaks>
  <ignoredErrors>
    <ignoredError sqref="E61:H62 E71 H71 H17 H27 F37 E42:F42 H42" formula="1"/>
    <ignoredError sqref="C79:D80" formulaRange="1"/>
    <ignoredError sqref="E79:H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Bilgin</cp:lastModifiedBy>
  <cp:lastPrinted>2013-02-11T08:48:49Z</cp:lastPrinted>
  <dcterms:created xsi:type="dcterms:W3CDTF">2001-05-14T07:34:48Z</dcterms:created>
  <dcterms:modified xsi:type="dcterms:W3CDTF">2013-07-14T11:36:09Z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